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mc:AlternateContent xmlns:mc="http://schemas.openxmlformats.org/markup-compatibility/2006">
    <mc:Choice Requires="x15">
      <x15ac:absPath xmlns:x15ac="http://schemas.microsoft.com/office/spreadsheetml/2010/11/ac" url="C:\Rozpočty\Atelier 99\A-22-1042 Parkovací dům Trutnov\RPD\Soupisy prací - rev.2\2. IO\"/>
    </mc:Choice>
  </mc:AlternateContent>
  <xr:revisionPtr revIDLastSave="0" documentId="13_ncr:1_{49092E32-7DEB-47E0-987B-F5D7E7F137BF}" xr6:coauthVersionLast="47" xr6:coauthVersionMax="47" xr10:uidLastSave="{00000000-0000-0000-0000-000000000000}"/>
  <bookViews>
    <workbookView xWindow="-120" yWindow="-120" windowWidth="29040" windowHeight="15720" xr2:uid="{00000000-000D-0000-FFFF-FFFF00000000}"/>
  </bookViews>
  <sheets>
    <sheet name="Rekapitulace stavby" sheetId="1" r:id="rId1"/>
    <sheet name="IO 800-2-soupis prací-Sadov..." sheetId="2" r:id="rId2"/>
    <sheet name="IO 800-1-soupis prací-Kácen..." sheetId="3" r:id="rId3"/>
  </sheets>
  <definedNames>
    <definedName name="_xlnm._FilterDatabase" localSheetId="2" hidden="1">'IO 800-1-soupis prací-Kácen...'!$C$118:$K$301</definedName>
    <definedName name="_xlnm._FilterDatabase" localSheetId="1" hidden="1">'IO 800-2-soupis prací-Sadov...'!$C$118:$K$367</definedName>
    <definedName name="_xlnm.Print_Titles" localSheetId="2">'IO 800-1-soupis prací-Kácen...'!$118:$118</definedName>
    <definedName name="_xlnm.Print_Titles" localSheetId="1">'IO 800-2-soupis prací-Sadov...'!$118:$118</definedName>
    <definedName name="_xlnm.Print_Titles" localSheetId="0">'Rekapitulace stavby'!$92:$92</definedName>
    <definedName name="_xlnm.Print_Area" localSheetId="2">'IO 800-1-soupis prací-Kácen...'!$C$4:$J$76,'IO 800-1-soupis prací-Kácen...'!$C$82:$J$100,'IO 800-1-soupis prací-Kácen...'!$C$106:$K$301</definedName>
    <definedName name="_xlnm.Print_Area" localSheetId="1">'IO 800-2-soupis prací-Sadov...'!$C$4:$J$76,'IO 800-2-soupis prací-Sadov...'!$C$82:$J$100,'IO 800-2-soupis prací-Sadov...'!$C$106:$K$367</definedName>
    <definedName name="_xlnm.Print_Area" localSheetId="0">'Rekapitulace stavby'!$D$4:$AO$76,'Rekapitulace stavby'!$C$82:$AQ$97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37" i="3" l="1"/>
  <c r="J36" i="3"/>
  <c r="AY96" i="1"/>
  <c r="J35" i="3"/>
  <c r="AX96" i="1"/>
  <c r="BI300" i="3"/>
  <c r="BH300" i="3"/>
  <c r="BG300" i="3"/>
  <c r="BF300" i="3"/>
  <c r="T300" i="3"/>
  <c r="T299" i="3"/>
  <c r="R300" i="3"/>
  <c r="R299" i="3" s="1"/>
  <c r="P300" i="3"/>
  <c r="P299" i="3" s="1"/>
  <c r="BI296" i="3"/>
  <c r="BH296" i="3"/>
  <c r="BG296" i="3"/>
  <c r="BF296" i="3"/>
  <c r="T296" i="3"/>
  <c r="R296" i="3"/>
  <c r="P296" i="3"/>
  <c r="BI293" i="3"/>
  <c r="BH293" i="3"/>
  <c r="BG293" i="3"/>
  <c r="BF293" i="3"/>
  <c r="T293" i="3"/>
  <c r="R293" i="3"/>
  <c r="P293" i="3"/>
  <c r="BI290" i="3"/>
  <c r="BH290" i="3"/>
  <c r="BG290" i="3"/>
  <c r="BF290" i="3"/>
  <c r="T290" i="3"/>
  <c r="R290" i="3"/>
  <c r="P290" i="3"/>
  <c r="BI287" i="3"/>
  <c r="BH287" i="3"/>
  <c r="BG287" i="3"/>
  <c r="BF287" i="3"/>
  <c r="T287" i="3"/>
  <c r="R287" i="3"/>
  <c r="P287" i="3"/>
  <c r="BI284" i="3"/>
  <c r="BH284" i="3"/>
  <c r="BG284" i="3"/>
  <c r="BF284" i="3"/>
  <c r="T284" i="3"/>
  <c r="R284" i="3"/>
  <c r="P284" i="3"/>
  <c r="BI280" i="3"/>
  <c r="BH280" i="3"/>
  <c r="BG280" i="3"/>
  <c r="BF280" i="3"/>
  <c r="T280" i="3"/>
  <c r="R280" i="3"/>
  <c r="P280" i="3"/>
  <c r="BI276" i="3"/>
  <c r="BH276" i="3"/>
  <c r="BG276" i="3"/>
  <c r="BF276" i="3"/>
  <c r="T276" i="3"/>
  <c r="R276" i="3"/>
  <c r="P276" i="3"/>
  <c r="BI272" i="3"/>
  <c r="BH272" i="3"/>
  <c r="BG272" i="3"/>
  <c r="BF272" i="3"/>
  <c r="T272" i="3"/>
  <c r="R272" i="3"/>
  <c r="P272" i="3"/>
  <c r="BI268" i="3"/>
  <c r="BH268" i="3"/>
  <c r="BG268" i="3"/>
  <c r="BF268" i="3"/>
  <c r="T268" i="3"/>
  <c r="R268" i="3"/>
  <c r="P268" i="3"/>
  <c r="BI264" i="3"/>
  <c r="BH264" i="3"/>
  <c r="BG264" i="3"/>
  <c r="BF264" i="3"/>
  <c r="T264" i="3"/>
  <c r="R264" i="3"/>
  <c r="P264" i="3"/>
  <c r="BI261" i="3"/>
  <c r="BH261" i="3"/>
  <c r="BG261" i="3"/>
  <c r="BF261" i="3"/>
  <c r="T261" i="3"/>
  <c r="R261" i="3"/>
  <c r="P261" i="3"/>
  <c r="BI257" i="3"/>
  <c r="BH257" i="3"/>
  <c r="BG257" i="3"/>
  <c r="BF257" i="3"/>
  <c r="T257" i="3"/>
  <c r="R257" i="3"/>
  <c r="P257" i="3"/>
  <c r="BI253" i="3"/>
  <c r="BH253" i="3"/>
  <c r="BG253" i="3"/>
  <c r="BF253" i="3"/>
  <c r="T253" i="3"/>
  <c r="R253" i="3"/>
  <c r="P253" i="3"/>
  <c r="BI249" i="3"/>
  <c r="BH249" i="3"/>
  <c r="BG249" i="3"/>
  <c r="BF249" i="3"/>
  <c r="T249" i="3"/>
  <c r="R249" i="3"/>
  <c r="P249" i="3"/>
  <c r="BI247" i="3"/>
  <c r="BH247" i="3"/>
  <c r="BG247" i="3"/>
  <c r="BF247" i="3"/>
  <c r="T247" i="3"/>
  <c r="R247" i="3"/>
  <c r="P247" i="3"/>
  <c r="BI245" i="3"/>
  <c r="BH245" i="3"/>
  <c r="BG245" i="3"/>
  <c r="BF245" i="3"/>
  <c r="T245" i="3"/>
  <c r="R245" i="3"/>
  <c r="P245" i="3"/>
  <c r="BI243" i="3"/>
  <c r="BH243" i="3"/>
  <c r="BG243" i="3"/>
  <c r="BF243" i="3"/>
  <c r="T243" i="3"/>
  <c r="R243" i="3"/>
  <c r="P243" i="3"/>
  <c r="BI241" i="3"/>
  <c r="BH241" i="3"/>
  <c r="BG241" i="3"/>
  <c r="BF241" i="3"/>
  <c r="T241" i="3"/>
  <c r="R241" i="3"/>
  <c r="P241" i="3"/>
  <c r="BI239" i="3"/>
  <c r="BH239" i="3"/>
  <c r="BG239" i="3"/>
  <c r="BF239" i="3"/>
  <c r="T239" i="3"/>
  <c r="R239" i="3"/>
  <c r="P239" i="3"/>
  <c r="BI237" i="3"/>
  <c r="BH237" i="3"/>
  <c r="BG237" i="3"/>
  <c r="BF237" i="3"/>
  <c r="T237" i="3"/>
  <c r="R237" i="3"/>
  <c r="P237" i="3"/>
  <c r="BI235" i="3"/>
  <c r="BH235" i="3"/>
  <c r="BG235" i="3"/>
  <c r="BF235" i="3"/>
  <c r="T235" i="3"/>
  <c r="R235" i="3"/>
  <c r="P235" i="3"/>
  <c r="BI232" i="3"/>
  <c r="BH232" i="3"/>
  <c r="BG232" i="3"/>
  <c r="BF232" i="3"/>
  <c r="T232" i="3"/>
  <c r="R232" i="3"/>
  <c r="P232" i="3"/>
  <c r="BI229" i="3"/>
  <c r="BH229" i="3"/>
  <c r="BG229" i="3"/>
  <c r="BF229" i="3"/>
  <c r="T229" i="3"/>
  <c r="R229" i="3"/>
  <c r="P229" i="3"/>
  <c r="BI226" i="3"/>
  <c r="BH226" i="3"/>
  <c r="BG226" i="3"/>
  <c r="BF226" i="3"/>
  <c r="T226" i="3"/>
  <c r="R226" i="3"/>
  <c r="P226" i="3"/>
  <c r="BI224" i="3"/>
  <c r="BH224" i="3"/>
  <c r="BG224" i="3"/>
  <c r="BF224" i="3"/>
  <c r="T224" i="3"/>
  <c r="R224" i="3"/>
  <c r="P224" i="3"/>
  <c r="BI222" i="3"/>
  <c r="BH222" i="3"/>
  <c r="BG222" i="3"/>
  <c r="BF222" i="3"/>
  <c r="T222" i="3"/>
  <c r="R222" i="3"/>
  <c r="P222" i="3"/>
  <c r="BI219" i="3"/>
  <c r="BH219" i="3"/>
  <c r="BG219" i="3"/>
  <c r="BF219" i="3"/>
  <c r="T219" i="3"/>
  <c r="R219" i="3"/>
  <c r="P219" i="3"/>
  <c r="BI216" i="3"/>
  <c r="BH216" i="3"/>
  <c r="BG216" i="3"/>
  <c r="BF216" i="3"/>
  <c r="T216" i="3"/>
  <c r="R216" i="3"/>
  <c r="P216" i="3"/>
  <c r="BI213" i="3"/>
  <c r="BH213" i="3"/>
  <c r="BG213" i="3"/>
  <c r="BF213" i="3"/>
  <c r="T213" i="3"/>
  <c r="R213" i="3"/>
  <c r="P213" i="3"/>
  <c r="BI210" i="3"/>
  <c r="BH210" i="3"/>
  <c r="BG210" i="3"/>
  <c r="BF210" i="3"/>
  <c r="T210" i="3"/>
  <c r="R210" i="3"/>
  <c r="P210" i="3"/>
  <c r="BI207" i="3"/>
  <c r="BH207" i="3"/>
  <c r="BG207" i="3"/>
  <c r="BF207" i="3"/>
  <c r="T207" i="3"/>
  <c r="R207" i="3"/>
  <c r="P207" i="3"/>
  <c r="BI204" i="3"/>
  <c r="BH204" i="3"/>
  <c r="BG204" i="3"/>
  <c r="BF204" i="3"/>
  <c r="T204" i="3"/>
  <c r="R204" i="3"/>
  <c r="P204" i="3"/>
  <c r="BI201" i="3"/>
  <c r="BH201" i="3"/>
  <c r="BG201" i="3"/>
  <c r="BF201" i="3"/>
  <c r="T201" i="3"/>
  <c r="R201" i="3"/>
  <c r="P201" i="3"/>
  <c r="BI198" i="3"/>
  <c r="BH198" i="3"/>
  <c r="BG198" i="3"/>
  <c r="BF198" i="3"/>
  <c r="T198" i="3"/>
  <c r="R198" i="3"/>
  <c r="P198" i="3"/>
  <c r="BI195" i="3"/>
  <c r="BH195" i="3"/>
  <c r="BG195" i="3"/>
  <c r="BF195" i="3"/>
  <c r="T195" i="3"/>
  <c r="R195" i="3"/>
  <c r="P195" i="3"/>
  <c r="BI192" i="3"/>
  <c r="BH192" i="3"/>
  <c r="BG192" i="3"/>
  <c r="BF192" i="3"/>
  <c r="T192" i="3"/>
  <c r="R192" i="3"/>
  <c r="P192" i="3"/>
  <c r="BI189" i="3"/>
  <c r="BH189" i="3"/>
  <c r="BG189" i="3"/>
  <c r="BF189" i="3"/>
  <c r="T189" i="3"/>
  <c r="R189" i="3"/>
  <c r="P189" i="3"/>
  <c r="BI186" i="3"/>
  <c r="BH186" i="3"/>
  <c r="BG186" i="3"/>
  <c r="BF186" i="3"/>
  <c r="T186" i="3"/>
  <c r="R186" i="3"/>
  <c r="P186" i="3"/>
  <c r="BI183" i="3"/>
  <c r="BH183" i="3"/>
  <c r="BG183" i="3"/>
  <c r="BF183" i="3"/>
  <c r="T183" i="3"/>
  <c r="R183" i="3"/>
  <c r="P183" i="3"/>
  <c r="BI180" i="3"/>
  <c r="BH180" i="3"/>
  <c r="BG180" i="3"/>
  <c r="BF180" i="3"/>
  <c r="T180" i="3"/>
  <c r="R180" i="3"/>
  <c r="P180" i="3"/>
  <c r="BI177" i="3"/>
  <c r="BH177" i="3"/>
  <c r="BG177" i="3"/>
  <c r="BF177" i="3"/>
  <c r="T177" i="3"/>
  <c r="R177" i="3"/>
  <c r="P177" i="3"/>
  <c r="BI174" i="3"/>
  <c r="BH174" i="3"/>
  <c r="BG174" i="3"/>
  <c r="BF174" i="3"/>
  <c r="T174" i="3"/>
  <c r="R174" i="3"/>
  <c r="P174" i="3"/>
  <c r="BI171" i="3"/>
  <c r="BH171" i="3"/>
  <c r="BG171" i="3"/>
  <c r="BF171" i="3"/>
  <c r="T171" i="3"/>
  <c r="R171" i="3"/>
  <c r="P171" i="3"/>
  <c r="BI168" i="3"/>
  <c r="BH168" i="3"/>
  <c r="BG168" i="3"/>
  <c r="BF168" i="3"/>
  <c r="T168" i="3"/>
  <c r="R168" i="3"/>
  <c r="P168" i="3"/>
  <c r="BI165" i="3"/>
  <c r="BH165" i="3"/>
  <c r="BG165" i="3"/>
  <c r="BF165" i="3"/>
  <c r="T165" i="3"/>
  <c r="R165" i="3"/>
  <c r="P165" i="3"/>
  <c r="BI162" i="3"/>
  <c r="BH162" i="3"/>
  <c r="BG162" i="3"/>
  <c r="BF162" i="3"/>
  <c r="T162" i="3"/>
  <c r="R162" i="3"/>
  <c r="P162" i="3"/>
  <c r="BI159" i="3"/>
  <c r="BH159" i="3"/>
  <c r="BG159" i="3"/>
  <c r="BF159" i="3"/>
  <c r="T159" i="3"/>
  <c r="R159" i="3"/>
  <c r="P159" i="3"/>
  <c r="BI156" i="3"/>
  <c r="BH156" i="3"/>
  <c r="BG156" i="3"/>
  <c r="BF156" i="3"/>
  <c r="T156" i="3"/>
  <c r="R156" i="3"/>
  <c r="P156" i="3"/>
  <c r="BI153" i="3"/>
  <c r="BH153" i="3"/>
  <c r="BG153" i="3"/>
  <c r="BF153" i="3"/>
  <c r="T153" i="3"/>
  <c r="R153" i="3"/>
  <c r="P153" i="3"/>
  <c r="BI150" i="3"/>
  <c r="BH150" i="3"/>
  <c r="BG150" i="3"/>
  <c r="BF150" i="3"/>
  <c r="T150" i="3"/>
  <c r="R150" i="3"/>
  <c r="P150" i="3"/>
  <c r="BI147" i="3"/>
  <c r="BH147" i="3"/>
  <c r="BG147" i="3"/>
  <c r="BF147" i="3"/>
  <c r="T147" i="3"/>
  <c r="R147" i="3"/>
  <c r="P147" i="3"/>
  <c r="BI144" i="3"/>
  <c r="BH144" i="3"/>
  <c r="BG144" i="3"/>
  <c r="BF144" i="3"/>
  <c r="T144" i="3"/>
  <c r="R144" i="3"/>
  <c r="P144" i="3"/>
  <c r="BI141" i="3"/>
  <c r="BH141" i="3"/>
  <c r="BG141" i="3"/>
  <c r="BF141" i="3"/>
  <c r="T141" i="3"/>
  <c r="R141" i="3"/>
  <c r="P141" i="3"/>
  <c r="BI138" i="3"/>
  <c r="BH138" i="3"/>
  <c r="BG138" i="3"/>
  <c r="BF138" i="3"/>
  <c r="T138" i="3"/>
  <c r="R138" i="3"/>
  <c r="P138" i="3"/>
  <c r="BI135" i="3"/>
  <c r="BH135" i="3"/>
  <c r="BG135" i="3"/>
  <c r="BF135" i="3"/>
  <c r="T135" i="3"/>
  <c r="R135" i="3"/>
  <c r="P135" i="3"/>
  <c r="BI132" i="3"/>
  <c r="BH132" i="3"/>
  <c r="BG132" i="3"/>
  <c r="BF132" i="3"/>
  <c r="T132" i="3"/>
  <c r="R132" i="3"/>
  <c r="P132" i="3"/>
  <c r="BI129" i="3"/>
  <c r="BH129" i="3"/>
  <c r="BG129" i="3"/>
  <c r="BF129" i="3"/>
  <c r="T129" i="3"/>
  <c r="R129" i="3"/>
  <c r="P129" i="3"/>
  <c r="BI126" i="3"/>
  <c r="BH126" i="3"/>
  <c r="BG126" i="3"/>
  <c r="BF126" i="3"/>
  <c r="T126" i="3"/>
  <c r="R126" i="3"/>
  <c r="P126" i="3"/>
  <c r="BI122" i="3"/>
  <c r="BH122" i="3"/>
  <c r="BG122" i="3"/>
  <c r="BF122" i="3"/>
  <c r="T122" i="3"/>
  <c r="R122" i="3"/>
  <c r="P122" i="3"/>
  <c r="J116" i="3"/>
  <c r="J115" i="3"/>
  <c r="F115" i="3"/>
  <c r="F113" i="3"/>
  <c r="E111" i="3"/>
  <c r="J92" i="3"/>
  <c r="J91" i="3"/>
  <c r="F91" i="3"/>
  <c r="F89" i="3"/>
  <c r="E87" i="3"/>
  <c r="J18" i="3"/>
  <c r="E18" i="3"/>
  <c r="F116" i="3" s="1"/>
  <c r="J17" i="3"/>
  <c r="J12" i="3"/>
  <c r="J113" i="3" s="1"/>
  <c r="E7" i="3"/>
  <c r="E85" i="3"/>
  <c r="J37" i="2"/>
  <c r="J36" i="2"/>
  <c r="AY95" i="1"/>
  <c r="J35" i="2"/>
  <c r="AX95" i="1"/>
  <c r="BI366" i="2"/>
  <c r="BH366" i="2"/>
  <c r="BG366" i="2"/>
  <c r="BF366" i="2"/>
  <c r="T366" i="2"/>
  <c r="T365" i="2"/>
  <c r="R366" i="2"/>
  <c r="R365" i="2"/>
  <c r="P366" i="2"/>
  <c r="P365" i="2" s="1"/>
  <c r="BI362" i="2"/>
  <c r="BH362" i="2"/>
  <c r="BG362" i="2"/>
  <c r="BF362" i="2"/>
  <c r="T362" i="2"/>
  <c r="R362" i="2"/>
  <c r="P362" i="2"/>
  <c r="BI360" i="2"/>
  <c r="BH360" i="2"/>
  <c r="BG360" i="2"/>
  <c r="BF360" i="2"/>
  <c r="T360" i="2"/>
  <c r="R360" i="2"/>
  <c r="P360" i="2"/>
  <c r="BI357" i="2"/>
  <c r="BH357" i="2"/>
  <c r="BG357" i="2"/>
  <c r="BF357" i="2"/>
  <c r="T357" i="2"/>
  <c r="R357" i="2"/>
  <c r="P357" i="2"/>
  <c r="BI354" i="2"/>
  <c r="BH354" i="2"/>
  <c r="BG354" i="2"/>
  <c r="BF354" i="2"/>
  <c r="T354" i="2"/>
  <c r="R354" i="2"/>
  <c r="P354" i="2"/>
  <c r="BI351" i="2"/>
  <c r="BH351" i="2"/>
  <c r="BG351" i="2"/>
  <c r="BF351" i="2"/>
  <c r="T351" i="2"/>
  <c r="R351" i="2"/>
  <c r="P351" i="2"/>
  <c r="BI348" i="2"/>
  <c r="BH348" i="2"/>
  <c r="BG348" i="2"/>
  <c r="BF348" i="2"/>
  <c r="T348" i="2"/>
  <c r="R348" i="2"/>
  <c r="P348" i="2"/>
  <c r="BI345" i="2"/>
  <c r="BH345" i="2"/>
  <c r="BG345" i="2"/>
  <c r="BF345" i="2"/>
  <c r="T345" i="2"/>
  <c r="R345" i="2"/>
  <c r="P345" i="2"/>
  <c r="BI343" i="2"/>
  <c r="BH343" i="2"/>
  <c r="BG343" i="2"/>
  <c r="BF343" i="2"/>
  <c r="T343" i="2"/>
  <c r="R343" i="2"/>
  <c r="P343" i="2"/>
  <c r="BI340" i="2"/>
  <c r="BH340" i="2"/>
  <c r="BG340" i="2"/>
  <c r="BF340" i="2"/>
  <c r="T340" i="2"/>
  <c r="R340" i="2"/>
  <c r="P340" i="2"/>
  <c r="BI337" i="2"/>
  <c r="BH337" i="2"/>
  <c r="BG337" i="2"/>
  <c r="BF337" i="2"/>
  <c r="T337" i="2"/>
  <c r="R337" i="2"/>
  <c r="P337" i="2"/>
  <c r="BI334" i="2"/>
  <c r="BH334" i="2"/>
  <c r="BG334" i="2"/>
  <c r="BF334" i="2"/>
  <c r="T334" i="2"/>
  <c r="R334" i="2"/>
  <c r="P334" i="2"/>
  <c r="BI331" i="2"/>
  <c r="BH331" i="2"/>
  <c r="BG331" i="2"/>
  <c r="BF331" i="2"/>
  <c r="T331" i="2"/>
  <c r="R331" i="2"/>
  <c r="P331" i="2"/>
  <c r="BI328" i="2"/>
  <c r="BH328" i="2"/>
  <c r="BG328" i="2"/>
  <c r="BF328" i="2"/>
  <c r="T328" i="2"/>
  <c r="R328" i="2"/>
  <c r="P328" i="2"/>
  <c r="BI325" i="2"/>
  <c r="BH325" i="2"/>
  <c r="BG325" i="2"/>
  <c r="BF325" i="2"/>
  <c r="T325" i="2"/>
  <c r="R325" i="2"/>
  <c r="P325" i="2"/>
  <c r="BI322" i="2"/>
  <c r="BH322" i="2"/>
  <c r="BG322" i="2"/>
  <c r="BF322" i="2"/>
  <c r="T322" i="2"/>
  <c r="R322" i="2"/>
  <c r="P322" i="2"/>
  <c r="BI319" i="2"/>
  <c r="BH319" i="2"/>
  <c r="BG319" i="2"/>
  <c r="BF319" i="2"/>
  <c r="T319" i="2"/>
  <c r="R319" i="2"/>
  <c r="P319" i="2"/>
  <c r="BI316" i="2"/>
  <c r="BH316" i="2"/>
  <c r="BG316" i="2"/>
  <c r="BF316" i="2"/>
  <c r="T316" i="2"/>
  <c r="R316" i="2"/>
  <c r="P316" i="2"/>
  <c r="BI312" i="2"/>
  <c r="BH312" i="2"/>
  <c r="BG312" i="2"/>
  <c r="BF312" i="2"/>
  <c r="T312" i="2"/>
  <c r="R312" i="2"/>
  <c r="P312" i="2"/>
  <c r="BI310" i="2"/>
  <c r="BH310" i="2"/>
  <c r="BG310" i="2"/>
  <c r="BF310" i="2"/>
  <c r="T310" i="2"/>
  <c r="R310" i="2"/>
  <c r="P310" i="2"/>
  <c r="BI308" i="2"/>
  <c r="BH308" i="2"/>
  <c r="BG308" i="2"/>
  <c r="BF308" i="2"/>
  <c r="T308" i="2"/>
  <c r="R308" i="2"/>
  <c r="P308" i="2"/>
  <c r="BI305" i="2"/>
  <c r="BH305" i="2"/>
  <c r="BG305" i="2"/>
  <c r="BF305" i="2"/>
  <c r="T305" i="2"/>
  <c r="R305" i="2"/>
  <c r="P305" i="2"/>
  <c r="BI302" i="2"/>
  <c r="BH302" i="2"/>
  <c r="BG302" i="2"/>
  <c r="BF302" i="2"/>
  <c r="T302" i="2"/>
  <c r="R302" i="2"/>
  <c r="P302" i="2"/>
  <c r="BI299" i="2"/>
  <c r="BH299" i="2"/>
  <c r="BG299" i="2"/>
  <c r="BF299" i="2"/>
  <c r="T299" i="2"/>
  <c r="R299" i="2"/>
  <c r="P299" i="2"/>
  <c r="BI297" i="2"/>
  <c r="BH297" i="2"/>
  <c r="BG297" i="2"/>
  <c r="BF297" i="2"/>
  <c r="T297" i="2"/>
  <c r="R297" i="2"/>
  <c r="P297" i="2"/>
  <c r="BI295" i="2"/>
  <c r="BH295" i="2"/>
  <c r="BG295" i="2"/>
  <c r="BF295" i="2"/>
  <c r="T295" i="2"/>
  <c r="R295" i="2"/>
  <c r="P295" i="2"/>
  <c r="BI293" i="2"/>
  <c r="BH293" i="2"/>
  <c r="BG293" i="2"/>
  <c r="BF293" i="2"/>
  <c r="T293" i="2"/>
  <c r="R293" i="2"/>
  <c r="P293" i="2"/>
  <c r="BI291" i="2"/>
  <c r="BH291" i="2"/>
  <c r="BG291" i="2"/>
  <c r="BF291" i="2"/>
  <c r="T291" i="2"/>
  <c r="R291" i="2"/>
  <c r="P291" i="2"/>
  <c r="BI289" i="2"/>
  <c r="BH289" i="2"/>
  <c r="BG289" i="2"/>
  <c r="BF289" i="2"/>
  <c r="T289" i="2"/>
  <c r="R289" i="2"/>
  <c r="P289" i="2"/>
  <c r="BI287" i="2"/>
  <c r="BH287" i="2"/>
  <c r="BG287" i="2"/>
  <c r="BF287" i="2"/>
  <c r="T287" i="2"/>
  <c r="R287" i="2"/>
  <c r="P287" i="2"/>
  <c r="BI285" i="2"/>
  <c r="BH285" i="2"/>
  <c r="BG285" i="2"/>
  <c r="BF285" i="2"/>
  <c r="T285" i="2"/>
  <c r="R285" i="2"/>
  <c r="P285" i="2"/>
  <c r="BI283" i="2"/>
  <c r="BH283" i="2"/>
  <c r="BG283" i="2"/>
  <c r="BF283" i="2"/>
  <c r="T283" i="2"/>
  <c r="R283" i="2"/>
  <c r="P283" i="2"/>
  <c r="BI281" i="2"/>
  <c r="BH281" i="2"/>
  <c r="BG281" i="2"/>
  <c r="BF281" i="2"/>
  <c r="T281" i="2"/>
  <c r="R281" i="2"/>
  <c r="P281" i="2"/>
  <c r="BI279" i="2"/>
  <c r="BH279" i="2"/>
  <c r="BG279" i="2"/>
  <c r="BF279" i="2"/>
  <c r="T279" i="2"/>
  <c r="R279" i="2"/>
  <c r="P279" i="2"/>
  <c r="BI277" i="2"/>
  <c r="BH277" i="2"/>
  <c r="BG277" i="2"/>
  <c r="BF277" i="2"/>
  <c r="T277" i="2"/>
  <c r="R277" i="2"/>
  <c r="P277" i="2"/>
  <c r="BI275" i="2"/>
  <c r="BH275" i="2"/>
  <c r="BG275" i="2"/>
  <c r="BF275" i="2"/>
  <c r="T275" i="2"/>
  <c r="R275" i="2"/>
  <c r="P275" i="2"/>
  <c r="BI273" i="2"/>
  <c r="BH273" i="2"/>
  <c r="BG273" i="2"/>
  <c r="BF273" i="2"/>
  <c r="T273" i="2"/>
  <c r="R273" i="2"/>
  <c r="P273" i="2"/>
  <c r="BI271" i="2"/>
  <c r="BH271" i="2"/>
  <c r="BG271" i="2"/>
  <c r="BF271" i="2"/>
  <c r="T271" i="2"/>
  <c r="R271" i="2"/>
  <c r="P271" i="2"/>
  <c r="BI269" i="2"/>
  <c r="BH269" i="2"/>
  <c r="BG269" i="2"/>
  <c r="BF269" i="2"/>
  <c r="T269" i="2"/>
  <c r="R269" i="2"/>
  <c r="P269" i="2"/>
  <c r="BI267" i="2"/>
  <c r="BH267" i="2"/>
  <c r="BG267" i="2"/>
  <c r="BF267" i="2"/>
  <c r="T267" i="2"/>
  <c r="R267" i="2"/>
  <c r="P267" i="2"/>
  <c r="BI265" i="2"/>
  <c r="BH265" i="2"/>
  <c r="BG265" i="2"/>
  <c r="BF265" i="2"/>
  <c r="T265" i="2"/>
  <c r="R265" i="2"/>
  <c r="P265" i="2"/>
  <c r="BI263" i="2"/>
  <c r="BH263" i="2"/>
  <c r="BG263" i="2"/>
  <c r="BF263" i="2"/>
  <c r="T263" i="2"/>
  <c r="R263" i="2"/>
  <c r="P263" i="2"/>
  <c r="BI260" i="2"/>
  <c r="BH260" i="2"/>
  <c r="BG260" i="2"/>
  <c r="BF260" i="2"/>
  <c r="T260" i="2"/>
  <c r="R260" i="2"/>
  <c r="P260" i="2"/>
  <c r="BI256" i="2"/>
  <c r="BH256" i="2"/>
  <c r="BG256" i="2"/>
  <c r="BF256" i="2"/>
  <c r="T256" i="2"/>
  <c r="R256" i="2"/>
  <c r="P256" i="2"/>
  <c r="BI254" i="2"/>
  <c r="BH254" i="2"/>
  <c r="BG254" i="2"/>
  <c r="BF254" i="2"/>
  <c r="T254" i="2"/>
  <c r="R254" i="2"/>
  <c r="P254" i="2"/>
  <c r="BI252" i="2"/>
  <c r="BH252" i="2"/>
  <c r="BG252" i="2"/>
  <c r="BF252" i="2"/>
  <c r="T252" i="2"/>
  <c r="R252" i="2"/>
  <c r="P252" i="2"/>
  <c r="BI249" i="2"/>
  <c r="BH249" i="2"/>
  <c r="BG249" i="2"/>
  <c r="BF249" i="2"/>
  <c r="T249" i="2"/>
  <c r="R249" i="2"/>
  <c r="P249" i="2"/>
  <c r="BI247" i="2"/>
  <c r="BH247" i="2"/>
  <c r="BG247" i="2"/>
  <c r="BF247" i="2"/>
  <c r="T247" i="2"/>
  <c r="R247" i="2"/>
  <c r="P247" i="2"/>
  <c r="BI243" i="2"/>
  <c r="BH243" i="2"/>
  <c r="BG243" i="2"/>
  <c r="BF243" i="2"/>
  <c r="T243" i="2"/>
  <c r="R243" i="2"/>
  <c r="P243" i="2"/>
  <c r="BI236" i="2"/>
  <c r="BH236" i="2"/>
  <c r="BG236" i="2"/>
  <c r="BF236" i="2"/>
  <c r="T236" i="2"/>
  <c r="R236" i="2"/>
  <c r="P236" i="2"/>
  <c r="BI232" i="2"/>
  <c r="BH232" i="2"/>
  <c r="BG232" i="2"/>
  <c r="BF232" i="2"/>
  <c r="T232" i="2"/>
  <c r="R232" i="2"/>
  <c r="P232" i="2"/>
  <c r="BI225" i="2"/>
  <c r="BH225" i="2"/>
  <c r="BG225" i="2"/>
  <c r="BF225" i="2"/>
  <c r="T225" i="2"/>
  <c r="R225" i="2"/>
  <c r="P225" i="2"/>
  <c r="BI216" i="2"/>
  <c r="BH216" i="2"/>
  <c r="BG216" i="2"/>
  <c r="BF216" i="2"/>
  <c r="T216" i="2"/>
  <c r="R216" i="2"/>
  <c r="P216" i="2"/>
  <c r="BI213" i="2"/>
  <c r="BH213" i="2"/>
  <c r="BG213" i="2"/>
  <c r="BF213" i="2"/>
  <c r="T213" i="2"/>
  <c r="R213" i="2"/>
  <c r="P213" i="2"/>
  <c r="BI211" i="2"/>
  <c r="BH211" i="2"/>
  <c r="BG211" i="2"/>
  <c r="BF211" i="2"/>
  <c r="T211" i="2"/>
  <c r="R211" i="2"/>
  <c r="P211" i="2"/>
  <c r="BI207" i="2"/>
  <c r="BH207" i="2"/>
  <c r="BG207" i="2"/>
  <c r="BF207" i="2"/>
  <c r="T207" i="2"/>
  <c r="R207" i="2"/>
  <c r="P207" i="2"/>
  <c r="BI203" i="2"/>
  <c r="BH203" i="2"/>
  <c r="BG203" i="2"/>
  <c r="BF203" i="2"/>
  <c r="T203" i="2"/>
  <c r="R203" i="2"/>
  <c r="P203" i="2"/>
  <c r="BI199" i="2"/>
  <c r="BH199" i="2"/>
  <c r="BG199" i="2"/>
  <c r="BF199" i="2"/>
  <c r="T199" i="2"/>
  <c r="R199" i="2"/>
  <c r="P199" i="2"/>
  <c r="BI194" i="2"/>
  <c r="BH194" i="2"/>
  <c r="BG194" i="2"/>
  <c r="BF194" i="2"/>
  <c r="T194" i="2"/>
  <c r="R194" i="2"/>
  <c r="P194" i="2"/>
  <c r="BI187" i="2"/>
  <c r="BH187" i="2"/>
  <c r="BG187" i="2"/>
  <c r="BF187" i="2"/>
  <c r="T187" i="2"/>
  <c r="R187" i="2"/>
  <c r="P187" i="2"/>
  <c r="BI185" i="2"/>
  <c r="BH185" i="2"/>
  <c r="BG185" i="2"/>
  <c r="BF185" i="2"/>
  <c r="T185" i="2"/>
  <c r="R185" i="2"/>
  <c r="P185" i="2"/>
  <c r="BI178" i="2"/>
  <c r="BH178" i="2"/>
  <c r="BG178" i="2"/>
  <c r="BF178" i="2"/>
  <c r="T178" i="2"/>
  <c r="R178" i="2"/>
  <c r="P178" i="2"/>
  <c r="BI175" i="2"/>
  <c r="BH175" i="2"/>
  <c r="BG175" i="2"/>
  <c r="BF175" i="2"/>
  <c r="T175" i="2"/>
  <c r="R175" i="2"/>
  <c r="P175" i="2"/>
  <c r="BI171" i="2"/>
  <c r="BH171" i="2"/>
  <c r="BG171" i="2"/>
  <c r="BF171" i="2"/>
  <c r="T171" i="2"/>
  <c r="R171" i="2"/>
  <c r="P171" i="2"/>
  <c r="BI169" i="2"/>
  <c r="BH169" i="2"/>
  <c r="BG169" i="2"/>
  <c r="BF169" i="2"/>
  <c r="T169" i="2"/>
  <c r="R169" i="2"/>
  <c r="P169" i="2"/>
  <c r="BI167" i="2"/>
  <c r="BH167" i="2"/>
  <c r="BG167" i="2"/>
  <c r="BF167" i="2"/>
  <c r="T167" i="2"/>
  <c r="R167" i="2"/>
  <c r="P167" i="2"/>
  <c r="BI164" i="2"/>
  <c r="BH164" i="2"/>
  <c r="BG164" i="2"/>
  <c r="BF164" i="2"/>
  <c r="T164" i="2"/>
  <c r="R164" i="2"/>
  <c r="P164" i="2"/>
  <c r="BI161" i="2"/>
  <c r="BH161" i="2"/>
  <c r="BG161" i="2"/>
  <c r="BF161" i="2"/>
  <c r="T161" i="2"/>
  <c r="R161" i="2"/>
  <c r="P161" i="2"/>
  <c r="BI158" i="2"/>
  <c r="BH158" i="2"/>
  <c r="BG158" i="2"/>
  <c r="BF158" i="2"/>
  <c r="T158" i="2"/>
  <c r="R158" i="2"/>
  <c r="P158" i="2"/>
  <c r="BI155" i="2"/>
  <c r="BH155" i="2"/>
  <c r="BG155" i="2"/>
  <c r="BF155" i="2"/>
  <c r="T155" i="2"/>
  <c r="R155" i="2"/>
  <c r="P155" i="2"/>
  <c r="BI152" i="2"/>
  <c r="BH152" i="2"/>
  <c r="BG152" i="2"/>
  <c r="BF152" i="2"/>
  <c r="T152" i="2"/>
  <c r="R152" i="2"/>
  <c r="P152" i="2"/>
  <c r="BI149" i="2"/>
  <c r="BH149" i="2"/>
  <c r="BG149" i="2"/>
  <c r="BF149" i="2"/>
  <c r="T149" i="2"/>
  <c r="R149" i="2"/>
  <c r="P149" i="2"/>
  <c r="BI146" i="2"/>
  <c r="BH146" i="2"/>
  <c r="BG146" i="2"/>
  <c r="BF146" i="2"/>
  <c r="T146" i="2"/>
  <c r="R146" i="2"/>
  <c r="P146" i="2"/>
  <c r="BI143" i="2"/>
  <c r="BH143" i="2"/>
  <c r="BG143" i="2"/>
  <c r="BF143" i="2"/>
  <c r="T143" i="2"/>
  <c r="R143" i="2"/>
  <c r="P143" i="2"/>
  <c r="BI140" i="2"/>
  <c r="BH140" i="2"/>
  <c r="BG140" i="2"/>
  <c r="BF140" i="2"/>
  <c r="T140" i="2"/>
  <c r="R140" i="2"/>
  <c r="P140" i="2"/>
  <c r="BI137" i="2"/>
  <c r="BH137" i="2"/>
  <c r="BG137" i="2"/>
  <c r="BF137" i="2"/>
  <c r="T137" i="2"/>
  <c r="R137" i="2"/>
  <c r="P137" i="2"/>
  <c r="BI134" i="2"/>
  <c r="BH134" i="2"/>
  <c r="BG134" i="2"/>
  <c r="BF134" i="2"/>
  <c r="T134" i="2"/>
  <c r="R134" i="2"/>
  <c r="P134" i="2"/>
  <c r="BI131" i="2"/>
  <c r="BH131" i="2"/>
  <c r="BG131" i="2"/>
  <c r="BF131" i="2"/>
  <c r="T131" i="2"/>
  <c r="R131" i="2"/>
  <c r="P131" i="2"/>
  <c r="BI128" i="2"/>
  <c r="BH128" i="2"/>
  <c r="BG128" i="2"/>
  <c r="BF128" i="2"/>
  <c r="T128" i="2"/>
  <c r="R128" i="2"/>
  <c r="P128" i="2"/>
  <c r="BI125" i="2"/>
  <c r="BH125" i="2"/>
  <c r="BG125" i="2"/>
  <c r="BF125" i="2"/>
  <c r="T125" i="2"/>
  <c r="R125" i="2"/>
  <c r="P125" i="2"/>
  <c r="BI122" i="2"/>
  <c r="BH122" i="2"/>
  <c r="BG122" i="2"/>
  <c r="BF122" i="2"/>
  <c r="T122" i="2"/>
  <c r="R122" i="2"/>
  <c r="P122" i="2"/>
  <c r="J116" i="2"/>
  <c r="J115" i="2"/>
  <c r="F113" i="2"/>
  <c r="E111" i="2"/>
  <c r="J92" i="2"/>
  <c r="J91" i="2"/>
  <c r="F89" i="2"/>
  <c r="E87" i="2"/>
  <c r="J18" i="2"/>
  <c r="E18" i="2"/>
  <c r="F116" i="2" s="1"/>
  <c r="J17" i="2"/>
  <c r="J15" i="2"/>
  <c r="E15" i="2"/>
  <c r="F115" i="2" s="1"/>
  <c r="J14" i="2"/>
  <c r="J12" i="2"/>
  <c r="J113" i="2"/>
  <c r="E7" i="2"/>
  <c r="E85" i="2"/>
  <c r="L90" i="1"/>
  <c r="AM90" i="1"/>
  <c r="AM89" i="1"/>
  <c r="L89" i="1"/>
  <c r="AM87" i="1"/>
  <c r="L87" i="1"/>
  <c r="L85" i="1"/>
  <c r="L84" i="1"/>
  <c r="BK232" i="2"/>
  <c r="BK187" i="2"/>
  <c r="BK164" i="2"/>
  <c r="BK146" i="2"/>
  <c r="J366" i="2"/>
  <c r="J325" i="2"/>
  <c r="J308" i="2"/>
  <c r="J293" i="2"/>
  <c r="BK279" i="2"/>
  <c r="J236" i="2"/>
  <c r="BK171" i="2"/>
  <c r="J146" i="2"/>
  <c r="AS94" i="1"/>
  <c r="J243" i="3"/>
  <c r="BK195" i="3"/>
  <c r="BK300" i="3"/>
  <c r="J287" i="3"/>
  <c r="BK219" i="3"/>
  <c r="J162" i="3"/>
  <c r="J129" i="3"/>
  <c r="BK261" i="3"/>
  <c r="J226" i="3"/>
  <c r="BK171" i="3"/>
  <c r="J141" i="3"/>
  <c r="BK272" i="3"/>
  <c r="J239" i="3"/>
  <c r="J195" i="3"/>
  <c r="J171" i="3"/>
  <c r="BK141" i="3"/>
  <c r="J245" i="3"/>
  <c r="BK210" i="3"/>
  <c r="J194" i="2"/>
  <c r="BK140" i="2"/>
  <c r="BK366" i="2"/>
  <c r="BK334" i="2"/>
  <c r="J310" i="2"/>
  <c r="J285" i="2"/>
  <c r="BK263" i="2"/>
  <c r="J207" i="2"/>
  <c r="J167" i="2"/>
  <c r="BK152" i="2"/>
  <c r="BK131" i="2"/>
  <c r="BK287" i="3"/>
  <c r="J261" i="3"/>
  <c r="BK213" i="3"/>
  <c r="BK189" i="3"/>
  <c r="BK296" i="3"/>
  <c r="BK253" i="3"/>
  <c r="J229" i="3"/>
  <c r="J168" i="3"/>
  <c r="J144" i="3"/>
  <c r="BK293" i="3"/>
  <c r="BK241" i="3"/>
  <c r="J210" i="3"/>
  <c r="BK168" i="3"/>
  <c r="BK147" i="3"/>
  <c r="BK132" i="3"/>
  <c r="BK280" i="3"/>
  <c r="BK245" i="3"/>
  <c r="J204" i="3"/>
  <c r="BK177" i="3"/>
  <c r="J150" i="3"/>
  <c r="J280" i="3"/>
  <c r="J241" i="3"/>
  <c r="J219" i="3"/>
  <c r="J357" i="2"/>
  <c r="BK337" i="2"/>
  <c r="BK328" i="2"/>
  <c r="J316" i="2"/>
  <c r="J291" i="2"/>
  <c r="J275" i="2"/>
  <c r="BK260" i="2"/>
  <c r="J249" i="2"/>
  <c r="J225" i="2"/>
  <c r="J199" i="2"/>
  <c r="BK167" i="2"/>
  <c r="J149" i="2"/>
  <c r="BK128" i="2"/>
  <c r="BK331" i="2"/>
  <c r="BK316" i="2"/>
  <c r="J289" i="2"/>
  <c r="BK273" i="2"/>
  <c r="J256" i="2"/>
  <c r="BK194" i="2"/>
  <c r="BK175" i="2"/>
  <c r="J158" i="2"/>
  <c r="BK137" i="2"/>
  <c r="J348" i="2"/>
  <c r="J264" i="3"/>
  <c r="J232" i="3"/>
  <c r="J198" i="3"/>
  <c r="J186" i="3"/>
  <c r="J300" i="3"/>
  <c r="BK284" i="3"/>
  <c r="BK224" i="3"/>
  <c r="BK156" i="3"/>
  <c r="BK138" i="3"/>
  <c r="J272" i="3"/>
  <c r="BK237" i="3"/>
  <c r="J180" i="3"/>
  <c r="BK150" i="3"/>
  <c r="BK122" i="3"/>
  <c r="BK264" i="3"/>
  <c r="J224" i="3"/>
  <c r="BK186" i="3"/>
  <c r="J156" i="3"/>
  <c r="BK129" i="3"/>
  <c r="J237" i="3"/>
  <c r="J216" i="3"/>
  <c r="J343" i="2"/>
  <c r="BK305" i="2"/>
  <c r="BK291" i="2"/>
  <c r="BK283" i="2"/>
  <c r="J277" i="2"/>
  <c r="J269" i="2"/>
  <c r="J260" i="2"/>
  <c r="BK249" i="2"/>
  <c r="BK225" i="2"/>
  <c r="J211" i="2"/>
  <c r="J178" i="2"/>
  <c r="J152" i="2"/>
  <c r="BK134" i="2"/>
  <c r="J125" i="2"/>
  <c r="BK360" i="2"/>
  <c r="BK351" i="2"/>
  <c r="BK348" i="2"/>
  <c r="J334" i="2"/>
  <c r="BK325" i="2"/>
  <c r="BK312" i="2"/>
  <c r="BK293" i="2"/>
  <c r="BK277" i="2"/>
  <c r="BK269" i="2"/>
  <c r="BK247" i="2"/>
  <c r="J203" i="2"/>
  <c r="BK178" i="2"/>
  <c r="BK158" i="2"/>
  <c r="J137" i="2"/>
  <c r="J337" i="2"/>
  <c r="J319" i="2"/>
  <c r="J299" i="2"/>
  <c r="J283" i="2"/>
  <c r="J265" i="2"/>
  <c r="BK203" i="2"/>
  <c r="BK169" i="2"/>
  <c r="BK155" i="2"/>
  <c r="J134" i="2"/>
  <c r="J360" i="2"/>
  <c r="J268" i="3"/>
  <c r="BK226" i="3"/>
  <c r="J183" i="3"/>
  <c r="BK268" i="3"/>
  <c r="J192" i="3"/>
  <c r="J165" i="3"/>
  <c r="J122" i="3"/>
  <c r="BK247" i="3"/>
  <c r="J201" i="3"/>
  <c r="J174" i="3"/>
  <c r="BK162" i="3"/>
  <c r="J138" i="3"/>
  <c r="J290" i="3"/>
  <c r="BK243" i="3"/>
  <c r="BK207" i="3"/>
  <c r="BK180" i="3"/>
  <c r="BK144" i="3"/>
  <c r="J249" i="3"/>
  <c r="BK222" i="3"/>
  <c r="BK343" i="2"/>
  <c r="BK308" i="2"/>
  <c r="BK297" i="2"/>
  <c r="BK285" i="2"/>
  <c r="J279" i="2"/>
  <c r="BK271" i="2"/>
  <c r="J267" i="2"/>
  <c r="BK254" i="2"/>
  <c r="J247" i="2"/>
  <c r="J216" i="2"/>
  <c r="BK207" i="2"/>
  <c r="BK185" i="2"/>
  <c r="J161" i="2"/>
  <c r="J140" i="2"/>
  <c r="J131" i="2"/>
  <c r="J122" i="2"/>
  <c r="BK357" i="2"/>
  <c r="J351" i="2"/>
  <c r="J354" i="2"/>
  <c r="J331" i="2"/>
  <c r="BK319" i="2"/>
  <c r="J305" i="2"/>
  <c r="BK289" i="2"/>
  <c r="J273" i="2"/>
  <c r="BK256" i="2"/>
  <c r="BK252" i="2"/>
  <c r="BK236" i="2"/>
  <c r="BK213" i="2"/>
  <c r="J169" i="2"/>
  <c r="BK143" i="2"/>
  <c r="J345" i="2"/>
  <c r="J328" i="2"/>
  <c r="BK302" i="2"/>
  <c r="BK295" i="2"/>
  <c r="J271" i="2"/>
  <c r="J243" i="2"/>
  <c r="J187" i="2"/>
  <c r="J164" i="2"/>
  <c r="J143" i="2"/>
  <c r="J362" i="2"/>
  <c r="J276" i="3"/>
  <c r="BK257" i="3"/>
  <c r="J222" i="3"/>
  <c r="BK192" i="3"/>
  <c r="J293" i="3"/>
  <c r="BK239" i="3"/>
  <c r="BK174" i="3"/>
  <c r="J147" i="3"/>
  <c r="BK126" i="3"/>
  <c r="J253" i="3"/>
  <c r="BK216" i="3"/>
  <c r="J177" i="3"/>
  <c r="BK159" i="3"/>
  <c r="BK135" i="3"/>
  <c r="BK276" i="3"/>
  <c r="BK232" i="3"/>
  <c r="J189" i="3"/>
  <c r="J153" i="3"/>
  <c r="BK229" i="3"/>
  <c r="J213" i="3"/>
  <c r="J312" i="2"/>
  <c r="J302" i="2"/>
  <c r="BK299" i="2"/>
  <c r="BK287" i="2"/>
  <c r="J281" i="2"/>
  <c r="BK275" i="2"/>
  <c r="BK265" i="2"/>
  <c r="J252" i="2"/>
  <c r="J232" i="2"/>
  <c r="J213" i="2"/>
  <c r="BK199" i="2"/>
  <c r="J171" i="2"/>
  <c r="BK149" i="2"/>
  <c r="J128" i="2"/>
  <c r="BK362" i="2"/>
  <c r="BK345" i="2"/>
  <c r="BK354" i="2"/>
  <c r="BK340" i="2"/>
  <c r="BK322" i="2"/>
  <c r="BK310" i="2"/>
  <c r="J295" i="2"/>
  <c r="BK281" i="2"/>
  <c r="J263" i="2"/>
  <c r="J254" i="2"/>
  <c r="BK243" i="2"/>
  <c r="BK216" i="2"/>
  <c r="J175" i="2"/>
  <c r="J155" i="2"/>
  <c r="BK122" i="2"/>
  <c r="J340" i="2"/>
  <c r="J322" i="2"/>
  <c r="J297" i="2"/>
  <c r="J287" i="2"/>
  <c r="BK267" i="2"/>
  <c r="BK211" i="2"/>
  <c r="J185" i="2"/>
  <c r="BK161" i="2"/>
  <c r="BK125" i="2"/>
  <c r="J296" i="3"/>
  <c r="BK249" i="3"/>
  <c r="BK201" i="3"/>
  <c r="BK290" i="3"/>
  <c r="J247" i="3"/>
  <c r="BK204" i="3"/>
  <c r="BK153" i="3"/>
  <c r="J135" i="3"/>
  <c r="J284" i="3"/>
  <c r="BK235" i="3"/>
  <c r="BK183" i="3"/>
  <c r="BK165" i="3"/>
  <c r="J126" i="3"/>
  <c r="J257" i="3"/>
  <c r="J235" i="3"/>
  <c r="BK198" i="3"/>
  <c r="J159" i="3"/>
  <c r="J132" i="3"/>
  <c r="J207" i="3"/>
  <c r="T121" i="2" l="1"/>
  <c r="T120" i="2" s="1"/>
  <c r="T119" i="2" s="1"/>
  <c r="R121" i="2"/>
  <c r="R120" i="2" s="1"/>
  <c r="R119" i="2" s="1"/>
  <c r="P121" i="2"/>
  <c r="P120" i="2" s="1"/>
  <c r="P119" i="2" s="1"/>
  <c r="AU95" i="1" s="1"/>
  <c r="P121" i="3"/>
  <c r="P120" i="3" s="1"/>
  <c r="P119" i="3" s="1"/>
  <c r="AU96" i="1" s="1"/>
  <c r="BK121" i="2"/>
  <c r="J121" i="2" s="1"/>
  <c r="J98" i="2" s="1"/>
  <c r="BK121" i="3"/>
  <c r="J121" i="3" s="1"/>
  <c r="J98" i="3" s="1"/>
  <c r="R121" i="3"/>
  <c r="R120" i="3" s="1"/>
  <c r="R119" i="3" s="1"/>
  <c r="T121" i="3"/>
  <c r="T120" i="3" s="1"/>
  <c r="T119" i="3" s="1"/>
  <c r="BK365" i="2"/>
  <c r="J365" i="2" s="1"/>
  <c r="J99" i="2" s="1"/>
  <c r="BK299" i="3"/>
  <c r="J299" i="3"/>
  <c r="J99" i="3"/>
  <c r="BE210" i="3"/>
  <c r="BE222" i="3"/>
  <c r="BE235" i="3"/>
  <c r="BE239" i="3"/>
  <c r="BE243" i="3"/>
  <c r="BE253" i="3"/>
  <c r="BE261" i="3"/>
  <c r="BE287" i="3"/>
  <c r="BE293" i="3"/>
  <c r="J89" i="3"/>
  <c r="F92" i="3"/>
  <c r="E109" i="3"/>
  <c r="BE122" i="3"/>
  <c r="BE126" i="3"/>
  <c r="BE138" i="3"/>
  <c r="BE141" i="3"/>
  <c r="BE150" i="3"/>
  <c r="BE159" i="3"/>
  <c r="BE171" i="3"/>
  <c r="BE177" i="3"/>
  <c r="BE183" i="3"/>
  <c r="BE213" i="3"/>
  <c r="BE226" i="3"/>
  <c r="BE241" i="3"/>
  <c r="BE268" i="3"/>
  <c r="BE129" i="3"/>
  <c r="BE132" i="3"/>
  <c r="BE135" i="3"/>
  <c r="BE144" i="3"/>
  <c r="BE153" i="3"/>
  <c r="BE156" i="3"/>
  <c r="BE162" i="3"/>
  <c r="BE165" i="3"/>
  <c r="BE174" i="3"/>
  <c r="BE186" i="3"/>
  <c r="BE189" i="3"/>
  <c r="BE192" i="3"/>
  <c r="BE195" i="3"/>
  <c r="BE198" i="3"/>
  <c r="BE204" i="3"/>
  <c r="BE224" i="3"/>
  <c r="BE232" i="3"/>
  <c r="BE290" i="3"/>
  <c r="BE147" i="3"/>
  <c r="BE168" i="3"/>
  <c r="BE201" i="3"/>
  <c r="BE237" i="3"/>
  <c r="BE245" i="3"/>
  <c r="BE249" i="3"/>
  <c r="BE257" i="3"/>
  <c r="BE276" i="3"/>
  <c r="BE296" i="3"/>
  <c r="BE300" i="3"/>
  <c r="BE180" i="3"/>
  <c r="BE207" i="3"/>
  <c r="BE216" i="3"/>
  <c r="BE219" i="3"/>
  <c r="BE229" i="3"/>
  <c r="BE247" i="3"/>
  <c r="BE264" i="3"/>
  <c r="BE272" i="3"/>
  <c r="BE280" i="3"/>
  <c r="BE284" i="3"/>
  <c r="BE345" i="2"/>
  <c r="F91" i="2"/>
  <c r="E109" i="2"/>
  <c r="BE128" i="2"/>
  <c r="BE134" i="2"/>
  <c r="BE149" i="2"/>
  <c r="BE152" i="2"/>
  <c r="BE158" i="2"/>
  <c r="BE167" i="2"/>
  <c r="BE171" i="2"/>
  <c r="BE187" i="2"/>
  <c r="BE199" i="2"/>
  <c r="BE225" i="2"/>
  <c r="BE232" i="2"/>
  <c r="BE243" i="2"/>
  <c r="BE247" i="2"/>
  <c r="BE260" i="2"/>
  <c r="BE263" i="2"/>
  <c r="BE265" i="2"/>
  <c r="BE269" i="2"/>
  <c r="BE277" i="2"/>
  <c r="BE283" i="2"/>
  <c r="BE287" i="2"/>
  <c r="BE291" i="2"/>
  <c r="BE293" i="2"/>
  <c r="BE295" i="2"/>
  <c r="BE305" i="2"/>
  <c r="BE312" i="2"/>
  <c r="BE325" i="2"/>
  <c r="BE328" i="2"/>
  <c r="BE331" i="2"/>
  <c r="J89" i="2"/>
  <c r="BE122" i="2"/>
  <c r="BE137" i="2"/>
  <c r="BE140" i="2"/>
  <c r="BE146" i="2"/>
  <c r="BE161" i="2"/>
  <c r="BE164" i="2"/>
  <c r="BE185" i="2"/>
  <c r="BE194" i="2"/>
  <c r="BE207" i="2"/>
  <c r="BE211" i="2"/>
  <c r="BE236" i="2"/>
  <c r="BE249" i="2"/>
  <c r="BE254" i="2"/>
  <c r="BE267" i="2"/>
  <c r="BE275" i="2"/>
  <c r="BE279" i="2"/>
  <c r="BE289" i="2"/>
  <c r="BE299" i="2"/>
  <c r="BE308" i="2"/>
  <c r="BE310" i="2"/>
  <c r="BE316" i="2"/>
  <c r="BE319" i="2"/>
  <c r="BE322" i="2"/>
  <c r="BE334" i="2"/>
  <c r="BE337" i="2"/>
  <c r="BE340" i="2"/>
  <c r="BE351" i="2"/>
  <c r="BE366" i="2"/>
  <c r="BE348" i="2"/>
  <c r="BE354" i="2"/>
  <c r="BE357" i="2"/>
  <c r="BE360" i="2"/>
  <c r="BE362" i="2"/>
  <c r="F92" i="2"/>
  <c r="BE125" i="2"/>
  <c r="BE131" i="2"/>
  <c r="BE143" i="2"/>
  <c r="BE155" i="2"/>
  <c r="BE169" i="2"/>
  <c r="BE175" i="2"/>
  <c r="BE178" i="2"/>
  <c r="BE203" i="2"/>
  <c r="BE213" i="2"/>
  <c r="BE216" i="2"/>
  <c r="BE252" i="2"/>
  <c r="BE256" i="2"/>
  <c r="BE271" i="2"/>
  <c r="BE273" i="2"/>
  <c r="BE281" i="2"/>
  <c r="BE285" i="2"/>
  <c r="BE297" i="2"/>
  <c r="BE302" i="2"/>
  <c r="BE343" i="2"/>
  <c r="F36" i="2"/>
  <c r="BC95" i="1" s="1"/>
  <c r="F35" i="2"/>
  <c r="BB95" i="1" s="1"/>
  <c r="F34" i="3"/>
  <c r="BA96" i="1"/>
  <c r="J34" i="2"/>
  <c r="AW95" i="1"/>
  <c r="F37" i="2"/>
  <c r="BD95" i="1" s="1"/>
  <c r="J34" i="3"/>
  <c r="AW96" i="1"/>
  <c r="F35" i="3"/>
  <c r="BB96" i="1" s="1"/>
  <c r="F36" i="3"/>
  <c r="BC96" i="1" s="1"/>
  <c r="F34" i="2"/>
  <c r="BA95" i="1" s="1"/>
  <c r="F37" i="3"/>
  <c r="BD96" i="1"/>
  <c r="BK120" i="3" l="1"/>
  <c r="J120" i="3"/>
  <c r="J97" i="3"/>
  <c r="BK120" i="2"/>
  <c r="J120" i="2"/>
  <c r="J97" i="2"/>
  <c r="AU94" i="1"/>
  <c r="F33" i="2"/>
  <c r="AZ95" i="1" s="1"/>
  <c r="J33" i="2"/>
  <c r="AV95" i="1" s="1"/>
  <c r="AT95" i="1" s="1"/>
  <c r="BC94" i="1"/>
  <c r="W32" i="1" s="1"/>
  <c r="J33" i="3"/>
  <c r="AV96" i="1"/>
  <c r="AT96" i="1"/>
  <c r="BA94" i="1"/>
  <c r="W30" i="1" s="1"/>
  <c r="BD94" i="1"/>
  <c r="W33" i="1"/>
  <c r="F33" i="3"/>
  <c r="AZ96" i="1" s="1"/>
  <c r="BB94" i="1"/>
  <c r="W31" i="1" s="1"/>
  <c r="BK119" i="3" l="1"/>
  <c r="J119" i="3"/>
  <c r="J96" i="3"/>
  <c r="BK119" i="2"/>
  <c r="J119" i="2"/>
  <c r="J96" i="2"/>
  <c r="AZ94" i="1"/>
  <c r="W29" i="1"/>
  <c r="AW94" i="1"/>
  <c r="AK30" i="1" s="1"/>
  <c r="AY94" i="1"/>
  <c r="AX94" i="1"/>
  <c r="J30" i="3" l="1"/>
  <c r="AG96" i="1"/>
  <c r="J30" i="2"/>
  <c r="AG95" i="1"/>
  <c r="AG94" i="1" s="1"/>
  <c r="AK26" i="1" s="1"/>
  <c r="AV94" i="1"/>
  <c r="AK29" i="1" s="1"/>
  <c r="AK35" i="1" l="1"/>
  <c r="J39" i="2"/>
  <c r="AN95" i="1"/>
  <c r="J39" i="3"/>
  <c r="AN96" i="1"/>
  <c r="AT94" i="1"/>
  <c r="AN94" i="1"/>
</calcChain>
</file>

<file path=xl/sharedStrings.xml><?xml version="1.0" encoding="utf-8"?>
<sst xmlns="http://schemas.openxmlformats.org/spreadsheetml/2006/main" count="4009" uniqueCount="868">
  <si>
    <t>Export Komplet</t>
  </si>
  <si>
    <t/>
  </si>
  <si>
    <t>2.0</t>
  </si>
  <si>
    <t>ZAMOK</t>
  </si>
  <si>
    <t>False</t>
  </si>
  <si>
    <t>{d3fbc6fd-0272-4940-a844-3d0241976053}</t>
  </si>
  <si>
    <t>0,01</t>
  </si>
  <si>
    <t>21</t>
  </si>
  <si>
    <t>12</t>
  </si>
  <si>
    <t>REKAPITULACE STAVBY</t>
  </si>
  <si>
    <t>v ---  níže se nacházejí doplnkové a pomocné údaje k sestavám  --- v</t>
  </si>
  <si>
    <t>Návod na vyplnění</t>
  </si>
  <si>
    <t>0,001</t>
  </si>
  <si>
    <t>Kód:</t>
  </si>
  <si>
    <t>1680</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</si>
  <si>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</si>
  <si>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</si>
  <si>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Parkovací dům Oblastní nemocnice Trutnov-DPS</t>
  </si>
  <si>
    <t>KSO:</t>
  </si>
  <si>
    <t>CC-CZ:</t>
  </si>
  <si>
    <t>Místo:</t>
  </si>
  <si>
    <t>Oblastní nemocnice Trutnov</t>
  </si>
  <si>
    <t>Datum:</t>
  </si>
  <si>
    <t>21. 11. 2024</t>
  </si>
  <si>
    <t>Zadavatel:</t>
  </si>
  <si>
    <t>IČ:</t>
  </si>
  <si>
    <t>A99 s.r.o., Purkyňova 71/99, 612 00 BRNO</t>
  </si>
  <si>
    <t>DIČ:</t>
  </si>
  <si>
    <t>Uchazeč:</t>
  </si>
  <si>
    <t>Vyplň údaj</t>
  </si>
  <si>
    <t>Projektant:</t>
  </si>
  <si>
    <t>Ing. Jana Janíková</t>
  </si>
  <si>
    <t>True</t>
  </si>
  <si>
    <t>Zpracovatel:</t>
  </si>
  <si>
    <t>46344535</t>
  </si>
  <si>
    <t>ZaKT Brno s.r.o., Ponávka 185/2, 602 00 Brno</t>
  </si>
  <si>
    <t>CZ46344535</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</si>
  <si>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</si>
  <si>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</si>
  <si>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</si>
  <si>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</si>
  <si>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</si>
  <si>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</si>
  <si>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</si>
  <si>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</si>
  <si>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</si>
  <si>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</si>
  <si>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</si>
  <si>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</si>
  <si>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</si>
  <si>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</si>
  <si>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</si>
  <si>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</si>
  <si>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</si>
  <si>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</si>
  <si>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</si>
  <si>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</si>
  <si>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</si>
  <si>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</si>
  <si>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</si>
  <si>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</si>
  <si>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</si>
  <si>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</si>
  <si>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</si>
  <si>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</si>
  <si>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</si>
  <si>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</si>
  <si>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</si>
  <si>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</si>
  <si>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</si>
  <si>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</si>
  <si>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</si>
  <si>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</si>
  <si>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</si>
  <si>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</si>
  <si>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</si>
  <si>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</si>
  <si>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</si>
  <si>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</si>
  <si>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</si>
  <si>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</si>
  <si>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</si>
  <si>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</si>
  <si>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IO 800-2</t>
  </si>
  <si>
    <t>Rozpočet-Sadové úpravy</t>
  </si>
  <si>
    <t>STA</t>
  </si>
  <si>
    <t>1</t>
  </si>
  <si>
    <t>{2771418d-d727-46e8-9ce3-f99a93822fb4}</t>
  </si>
  <si>
    <t>2</t>
  </si>
  <si>
    <t>IO 800-1</t>
  </si>
  <si>
    <t>Rozpočet-Kácení dřevin</t>
  </si>
  <si>
    <t>{17a66681-d155-4846-9db7-624bd720b12f}</t>
  </si>
  <si>
    <t>KRYCÍ LIST SOUPISU PRACÍ</t>
  </si>
  <si>
    <t>Objekt:</t>
  </si>
  <si>
    <t>IO 800-2 - Rozpočet-Sadové úpravy</t>
  </si>
  <si>
    <t>Trutnov</t>
  </si>
  <si>
    <t>ZaKT s.r.o., Ponávka 185/2, 602 00 Brno</t>
  </si>
  <si>
    <t>REKAPITULACE ČLENĚNÍ SOUPISU PRACÍ</t>
  </si>
  <si>
    <t>Kód dílu - Popis</t>
  </si>
  <si>
    <t>Cena celkem [CZK]</t>
  </si>
  <si>
    <t>Náklady ze soupisu prací</t>
  </si>
  <si>
    <t>-1</t>
  </si>
  <si>
    <t>HSV - Práce a dodávky HSV</t>
  </si>
  <si>
    <t xml:space="preserve">    1 - Zemní práce</t>
  </si>
  <si>
    <t xml:space="preserve">    998 - Přesun hmot</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</si>
  <si>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</si>
  <si>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</si>
  <si>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</si>
  <si>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</si>
  <si>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</si>
  <si>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</si>
  <si>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</si>
  <si>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</si>
  <si>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</si>
  <si>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</si>
  <si>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</si>
  <si>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</si>
  <si>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</si>
  <si>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</si>
  <si>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</si>
  <si>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</si>
  <si>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</si>
  <si>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</si>
  <si>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184852235</t>
  </si>
  <si>
    <t>Řez stromu zdravotní o ploše koruny přes 60 do 90 m2 lezeckou technikou</t>
  </si>
  <si>
    <t>kus</t>
  </si>
  <si>
    <t>CS ÚRS 2024 02</t>
  </si>
  <si>
    <t>4</t>
  </si>
  <si>
    <t>1561150973</t>
  </si>
  <si>
    <t>PP</t>
  </si>
  <si>
    <t>Řez stromů prováděný lezeckou technikou zdravotní (S-RZ), plocha koruny stromu přes 60 do 90 m2</t>
  </si>
  <si>
    <t>P</t>
  </si>
  <si>
    <t>Poznámka k položce:_x000D_
dle inventarizační tabulky dř.č.:170</t>
  </si>
  <si>
    <t>184852236</t>
  </si>
  <si>
    <t>Řez stromu zdravotní o ploše koruny přes 90 do 120 m2 lezeckou technikou</t>
  </si>
  <si>
    <t>1555158861</t>
  </si>
  <si>
    <t>Řez stromů prováděný lezeckou technikou zdravotní (S-RZ), plocha koruny stromu přes 90 do 120 m2</t>
  </si>
  <si>
    <t>Poznámka k položce:_x000D_
dle inventarizační tabulky dř.č.: 57, 71, 168, 177</t>
  </si>
  <si>
    <t>3</t>
  </si>
  <si>
    <t>184852238</t>
  </si>
  <si>
    <t>Řez stromu zdravotní o ploše koruny přes 150 do 180 m2 lezeckou technikou</t>
  </si>
  <si>
    <t>-433369348</t>
  </si>
  <si>
    <t>Řez stromů prováděný lezeckou technikou zdravotní (S-RZ), plocha koruny stromu přes 150 do 180 m2</t>
  </si>
  <si>
    <t>Poznámka k položce:_x000D_
dle inventarizační tabulky dř.č.: 61, 62, 74, 84, 90, 108</t>
  </si>
  <si>
    <t>184852239</t>
  </si>
  <si>
    <t>Řez stromu zdravotní o ploše koruny přes 180 do 210 m2 lezeckou technikou</t>
  </si>
  <si>
    <t>-158442556</t>
  </si>
  <si>
    <t>Řez stromů prováděný lezeckou technikou zdravotní (S-RZ), plocha koruny stromu přes 180 do 210 m2</t>
  </si>
  <si>
    <t>Poznámka k položce:_x000D_
dle inventarizační tabulky dř.č.: 63, 79, 86, 88</t>
  </si>
  <si>
    <t>5</t>
  </si>
  <si>
    <t>184852241</t>
  </si>
  <si>
    <t>Řez stromu zdravotní o ploše koruny přes 210 do 240 m2 lezeckou technikou</t>
  </si>
  <si>
    <t>-596944804</t>
  </si>
  <si>
    <t>Řez stromů prováděný lezeckou technikou zdravotní (S-RZ), plocha koruny stromu přes 210 do 240 m2</t>
  </si>
  <si>
    <t>Poznámka k položce:_x000D_
dle inventarizační tabulky dř.č.: 59, 73, 75, 76</t>
  </si>
  <si>
    <t>6</t>
  </si>
  <si>
    <t>184852243</t>
  </si>
  <si>
    <t>Řez stromu zdravotní o ploše koruny přes 270 do 300 m2 lezeckou technikou</t>
  </si>
  <si>
    <t>-1276874326</t>
  </si>
  <si>
    <t>Řez stromů prováděný lezeckou technikou zdravotní (S-RZ), plocha koruny stromu přes 270 do 300 m2</t>
  </si>
  <si>
    <t>Poznámka k položce:_x000D_
dle inventarizační tabulky dř.č.: 64, 104</t>
  </si>
  <si>
    <t>7</t>
  </si>
  <si>
    <t>184852244</t>
  </si>
  <si>
    <t>Řez stromu zdravotní o ploše koruny přes 300 do 330 m2 lezeckou technikou</t>
  </si>
  <si>
    <t>440330199</t>
  </si>
  <si>
    <t>Řez stromů prováděný lezeckou technikou zdravotní (S-RZ), plocha koruny stromu přes 300 do 330 m2</t>
  </si>
  <si>
    <t>Poznámka k položce:_x000D_
dle inventarizační tabulky dř.č.: 66</t>
  </si>
  <si>
    <t>8</t>
  </si>
  <si>
    <t>184852246</t>
  </si>
  <si>
    <t>Řez stromu zdravotní o ploše koruny přes 360 do 390 m2 lezeckou technikou</t>
  </si>
  <si>
    <t>-216272441</t>
  </si>
  <si>
    <t>Řez stromů prováděný lezeckou technikou zdravotní (S-RZ), plocha koruny stromu přes 360 do 390 m2</t>
  </si>
  <si>
    <t>Poznámka k položce:_x000D_
dle inventarizační tabulky dř.č.: 97, 183</t>
  </si>
  <si>
    <t>9</t>
  </si>
  <si>
    <t>184852247</t>
  </si>
  <si>
    <t>Řez stromu zdravotní o ploše koruny přes 390 do 420 m2 lezeckou technikou</t>
  </si>
  <si>
    <t>742028555</t>
  </si>
  <si>
    <t>Řez stromů prováděný lezeckou technikou zdravotní (S-RZ), plocha koruny stromu přes 390 do 420 m2</t>
  </si>
  <si>
    <t>Poznámka k položce:_x000D_
dle inventarizační tabulky dř.č.: 85</t>
  </si>
  <si>
    <t>10</t>
  </si>
  <si>
    <t>184852249</t>
  </si>
  <si>
    <t>Řez stromu zdravotní o ploše koruny přes 450 do 480 m2 lezeckou technikou</t>
  </si>
  <si>
    <t>-1191958900</t>
  </si>
  <si>
    <t>Řez stromů prováděný lezeckou technikou zdravotní (S-RZ), plocha koruny stromu přes 450 do 480 m2</t>
  </si>
  <si>
    <t>Poznámka k položce:_x000D_
dle inventarizační tabulky dř.č.: 54</t>
  </si>
  <si>
    <t>11</t>
  </si>
  <si>
    <t>184852438</t>
  </si>
  <si>
    <t>Řez stromu redukční o ploše koruny přes 150 do 180 m2 lezeckou technikou</t>
  </si>
  <si>
    <t>1268072977</t>
  </si>
  <si>
    <t>Řez stromů prováděný lezeckou technikou redukční obvodový (S-RO), plocha koruny stromu přes 150 do 180 m2</t>
  </si>
  <si>
    <t>Poznámka k položce:_x000D_
dle inventarizační tabulky dř.č.: 62</t>
  </si>
  <si>
    <t>184852439</t>
  </si>
  <si>
    <t>Řez stromu redukční o ploše koruny přes 180 do 210 m2 lezeckou technikou</t>
  </si>
  <si>
    <t>-227077453</t>
  </si>
  <si>
    <t>Řez stromů prováděný lezeckou technikou redukční obvodový (S-RO), plocha koruny stromu přes 180 do 210 m2</t>
  </si>
  <si>
    <t>Poznámka k položce:_x000D_
dle inventarizační tabulky dř.č.: 63, 173</t>
  </si>
  <si>
    <t>13</t>
  </si>
  <si>
    <t>184852443</t>
  </si>
  <si>
    <t>Řez stromu redukční o ploše koruny přes 270 do 300 m2 lezeckou technikou</t>
  </si>
  <si>
    <t>-896272490</t>
  </si>
  <si>
    <t>Řez stromů prováděný lezeckou technikou redukční obvodový (S-RO), plocha koruny stromu přes 270 do 300 m2</t>
  </si>
  <si>
    <t>Poznámka k položce:_x000D_
dle inventarizační tabulky dř.č.: 64</t>
  </si>
  <si>
    <t>14</t>
  </si>
  <si>
    <t>184852446</t>
  </si>
  <si>
    <t>Řez stromu redukční o ploše koruny přes 360 do 390 m2 lezeckou technikou</t>
  </si>
  <si>
    <t>-18321521</t>
  </si>
  <si>
    <t>Řez stromů prováděný lezeckou technikou redukční obvodový (S-RO), plocha koruny stromu přes 360 do 390 m2</t>
  </si>
  <si>
    <t>Poznámka k položce:_x000D_
dle inventarizační tabulky dř.č.: 97</t>
  </si>
  <si>
    <t>15</t>
  </si>
  <si>
    <t>184818312</t>
  </si>
  <si>
    <t>Instalace dynamické vazby pro zajištění koruny stromu přes 1 do 3 lan</t>
  </si>
  <si>
    <t>1214202118</t>
  </si>
  <si>
    <t>Instalace bezpečnostních vazeb pro zajištění koruny stromu dynamická přes 1 do 3 lan</t>
  </si>
  <si>
    <t>Poznámka k položce:_x000D_
dle inventarizační tabulky dř.č.: 240, 241</t>
  </si>
  <si>
    <t>16</t>
  </si>
  <si>
    <t>M</t>
  </si>
  <si>
    <t>67543204</t>
  </si>
  <si>
    <t>vazba stromu bezpečnostní dynamická nosnost lana 4t</t>
  </si>
  <si>
    <t>sada</t>
  </si>
  <si>
    <t>169196071</t>
  </si>
  <si>
    <t>17</t>
  </si>
  <si>
    <t>181114711</t>
  </si>
  <si>
    <t>Odstranění kamene sebráním a naložením na dopravní prostředek hmotnosti jednotlivě do 15 kg</t>
  </si>
  <si>
    <t>m3</t>
  </si>
  <si>
    <t>-240485499</t>
  </si>
  <si>
    <t>Odstranění kamene z pozemku sebráním kamene, hmotnosti jednotlivě do 15 kg</t>
  </si>
  <si>
    <t>18</t>
  </si>
  <si>
    <t>181111111</t>
  </si>
  <si>
    <t>Plošná úprava terénu do 500 m2 zemina skupiny 1 až 4 nerovnosti přes 50 do 100 mm v rovinně a svahu do 1:5</t>
  </si>
  <si>
    <t>m2</t>
  </si>
  <si>
    <t>745745569</t>
  </si>
  <si>
    <t>Plošná úprava terénu v zemině skupiny 1 až 4 s urovnáním povrchu bez doplnění ornice souvislé plochy do 500 m2 při nerovnostech terénu přes 50 do 100 mm v rovině nebo na svahu do 1:5</t>
  </si>
  <si>
    <t>Poznámka k položce:_x000D_
plochy trávníku v rovině</t>
  </si>
  <si>
    <t>VV</t>
  </si>
  <si>
    <t>274+5</t>
  </si>
  <si>
    <t>19</t>
  </si>
  <si>
    <t>181111112</t>
  </si>
  <si>
    <t>Plošná úprava terénu do 500 m2 zemina skupiny 1 až 4 nerovnosti přes 50 do 100 mm ve svahu přes 1:5 do 1:2</t>
  </si>
  <si>
    <t>1552249036</t>
  </si>
  <si>
    <t>Plošná úprava terénu v zemině skupiny 1 až 4 s urovnáním povrchu bez doplnění ornice souvislé plochy do 500 m2 při nerovnostech terénu přes 50 do 100 mm na svahu přes 1:5 do 1:2</t>
  </si>
  <si>
    <t>Poznámka k položce:_x000D_
travinobylinné společenstvo ve svahu</t>
  </si>
  <si>
    <t>20</t>
  </si>
  <si>
    <t>183402121</t>
  </si>
  <si>
    <t>Rozrušení půdy souvislé pl přes 100 do 500 m2 hl přes 50 do 150 mm v rovině a svahu do 1:5</t>
  </si>
  <si>
    <t>-1982522616</t>
  </si>
  <si>
    <t>Rozrušení půdy na hloubku přes 50 do 150 mm souvislé plochy do 500 m2 v rovině nebo na svahu do 1:5</t>
  </si>
  <si>
    <t>trávník okolo parkovacího domu v rovině</t>
  </si>
  <si>
    <t>274</t>
  </si>
  <si>
    <t>trávník nad výkopem inženýrské sítě</t>
  </si>
  <si>
    <t>225</t>
  </si>
  <si>
    <t>Součet</t>
  </si>
  <si>
    <t>183402122</t>
  </si>
  <si>
    <t>Rozrušení půdy souvislé pl přes 100 do 500 m2 hl přes 50 do 150 mm ve svahu přes 1:5 do 1:2</t>
  </si>
  <si>
    <t>411618299</t>
  </si>
  <si>
    <t>Rozrušení půdy na hloubku přes 50 do 150 mm souvislé plochy do 500 m2 na svahu přes 1:5 do 1:2</t>
  </si>
  <si>
    <t>22</t>
  </si>
  <si>
    <t>167151102</t>
  </si>
  <si>
    <t>Nakládání výkopku z hornin třídy těžitelnosti II, skupiny 4 a 5 do 100 m3</t>
  </si>
  <si>
    <t>CS ÚRS 2020 02</t>
  </si>
  <si>
    <t>-1317051902</t>
  </si>
  <si>
    <t>Nakládání, skládání a překládání neulehlého výkopku nebo sypaniny strojně nakládání, množství do 100 m3, z horniny třídy těžitelnosti II, skupiny 4 a 5</t>
  </si>
  <si>
    <t>ohumusování ploch trávníku kolem parkovacího domu v rovině</t>
  </si>
  <si>
    <t>274*0,15</t>
  </si>
  <si>
    <t xml:space="preserve">zemina pro výměnu půdy v jamkách </t>
  </si>
  <si>
    <t>14*0,2</t>
  </si>
  <si>
    <t>23</t>
  </si>
  <si>
    <t>162751117</t>
  </si>
  <si>
    <t>Vodorovné přemístění do 10000 m výkopku/sypaniny z horniny třídy těžitelnosti I, skupiny 1 až 3</t>
  </si>
  <si>
    <t>-1874345247</t>
  </si>
  <si>
    <t>Vodorovné přemístění výkopku nebo sypaniny po suchu na obvyklém dopravním prostředku, bez naložení výkopku, avšak se složením bez rozhrnutí z horniny třídy těžitelnosti I skupiny 1 až 3 na vzdálenost přes 9 000 do 10 000 m</t>
  </si>
  <si>
    <t>24</t>
  </si>
  <si>
    <t>M1</t>
  </si>
  <si>
    <t>substrát pro výměnu půdy v jamkách - substrát pro výsadbu okrasných rostlin</t>
  </si>
  <si>
    <t>1575503277</t>
  </si>
  <si>
    <t>Poznámka k položce:_x000D_
substrát pro okrasné rostliny: rašelina, vyzrálý kůrový humus, nízká hodnota pH, základní živiny (vodorozpustné krystalické hnojivo) a stopové prvky (soubor živin pro vitalitu a regeneraci rostlin)</t>
  </si>
  <si>
    <t>25</t>
  </si>
  <si>
    <t>M2</t>
  </si>
  <si>
    <t>substrát pro zakládání trávníků volně ložený</t>
  </si>
  <si>
    <t>1426877628</t>
  </si>
  <si>
    <t>Poznámka k položce:_x000D_
složen´í" jemně prosátá rašelina, kvalitní kompost, speciální křemičitý písek, upravené pH</t>
  </si>
  <si>
    <t>26</t>
  </si>
  <si>
    <t>162351103</t>
  </si>
  <si>
    <t>Vodorovné přemístění přes 50 do 500 m výkopku/sypaniny z horniny třídy těžitelnosti I skupiny 1 až 3</t>
  </si>
  <si>
    <t>-1765894717</t>
  </si>
  <si>
    <t>Vodorovné přemístění výkopku nebo sypaniny po suchu na obvyklém dopravním prostředku, bez naložení výkopku, avšak se složením bez rozhrnutí z horniny třídy těžitelnosti I skupiny 1 až 3 na vzdálenost přes 50 do 500 m</t>
  </si>
  <si>
    <t>Poznámka k položce:_x000D_
přesun substrátu po staveništi</t>
  </si>
  <si>
    <t>(274*0,15)+(14*0,2)</t>
  </si>
  <si>
    <t>27</t>
  </si>
  <si>
    <t>181006112</t>
  </si>
  <si>
    <t>Rozprostření zemint l vrstvy do 0,15 m schopných zúrodnění v rovině a sklonu do 1:5</t>
  </si>
  <si>
    <t>-862763105</t>
  </si>
  <si>
    <t>Rozprostření zemin schopných zúrodnění v rovině a ve sklonu do 1:5, tloušťka vrstvy přes 0,10 do 0,15 m</t>
  </si>
  <si>
    <t>28</t>
  </si>
  <si>
    <t>183403141</t>
  </si>
  <si>
    <t>Obdělání půdy rytím starého trávníku v rovině a svahu do 1:5</t>
  </si>
  <si>
    <t>1595902461</t>
  </si>
  <si>
    <t>Obdělání půdy rytím starého trávníku v rovině nebo na svahu do 1:5</t>
  </si>
  <si>
    <t>Poznámka k položce:_x000D_
záhon pro popínavky</t>
  </si>
  <si>
    <t>29</t>
  </si>
  <si>
    <t>183403153</t>
  </si>
  <si>
    <t>Obdělání půdy hrabáním v rovině a svahu do 1:5</t>
  </si>
  <si>
    <t>1622732758</t>
  </si>
  <si>
    <t>Obdělání půdy hrabáním v rovině nebo na svahu do 1:5</t>
  </si>
  <si>
    <t>záhon pro popínavky</t>
  </si>
  <si>
    <t xml:space="preserve">plochy trávníku v rovině - uhrabání plochy </t>
  </si>
  <si>
    <t>plochy trávníků nad položenou inženýrskou sítí</t>
  </si>
  <si>
    <t>30</t>
  </si>
  <si>
    <t>183403161</t>
  </si>
  <si>
    <t>Obdělání půdy válením v rovině a svahu do 1:5</t>
  </si>
  <si>
    <t>-1597909392</t>
  </si>
  <si>
    <t>Obdělání půdy válením v rovině nebo na svahu do 1:5</t>
  </si>
  <si>
    <t>plochy trávníku okolo parkovacího domu - uválení povrchu před setím + zaválení osiva profilovaným válcem</t>
  </si>
  <si>
    <t>274*2</t>
  </si>
  <si>
    <t>plochy trávníku nad výkopem inženýrské sítě- uválení povrchu před setím + zaválení osiva profilovaným válcem</t>
  </si>
  <si>
    <t>225*2</t>
  </si>
  <si>
    <t>31</t>
  </si>
  <si>
    <t>183403261</t>
  </si>
  <si>
    <t>Obdělání půdy válením ve svahu přes 1:5 do 1:2</t>
  </si>
  <si>
    <t>458767027</t>
  </si>
  <si>
    <t>Obdělání půdy válením na svahu přes 1:5 do 1:2</t>
  </si>
  <si>
    <t>uválení povrchu pro výsev travinobylinného společenstva + zaválení osiva profilovaným válcem</t>
  </si>
  <si>
    <t>895*2</t>
  </si>
  <si>
    <t>32</t>
  </si>
  <si>
    <t>181411131</t>
  </si>
  <si>
    <t>Založení parkového trávníku výsevem pl do 1000 m2 v rovině a ve svahu do 1:5</t>
  </si>
  <si>
    <t>-764007204</t>
  </si>
  <si>
    <t>Založení trávníku na půdě předem připravené plochy do 1000 m2 výsevem včetně utažení parkového v rovině nebo na svahu do 1:5</t>
  </si>
  <si>
    <t>trávník okolo parkovacího domu</t>
  </si>
  <si>
    <t>33</t>
  </si>
  <si>
    <t>M11</t>
  </si>
  <si>
    <t>parková travní směs do sucha</t>
  </si>
  <si>
    <t>kg</t>
  </si>
  <si>
    <t>1823673595</t>
  </si>
  <si>
    <t>Poznámka k položce:_x000D_
Složení: jílek vytrvalý 'Amiata' 10 %, jílek vytrvalý 'Barthilde' 10 %, jílek vytrvalý 'Barorlando' 15 %, kostřava červená dlouze výběžkatá 'Bardance' 15 %, kostřava červená krátce výběžkatá 'Barpearl' 5 %, kostřava červená trsnatá 'Barchip' 10 %, kostřava drsnolistá 'Hardtop' 5 %, kostřava drsnolistá 'Dorotka' 15 %, lipnice luční 'Brooklawn' 15 %</t>
  </si>
  <si>
    <t>(274+225)*0,030</t>
  </si>
  <si>
    <t>34</t>
  </si>
  <si>
    <t>182111111</t>
  </si>
  <si>
    <t>Zpevnění svahu tkaninou nebo rohoží na svahu sklonu přes 1:2 do 1:1</t>
  </si>
  <si>
    <t>-1434003266</t>
  </si>
  <si>
    <t>35</t>
  </si>
  <si>
    <t>JTA.67390880</t>
  </si>
  <si>
    <t>textilie jutařská PETEX 400g/m2 š 150cm</t>
  </si>
  <si>
    <t>-678402481</t>
  </si>
  <si>
    <t>421*1,1 'Přepočtené koeficientem množství</t>
  </si>
  <si>
    <t>36</t>
  </si>
  <si>
    <t>182911121</t>
  </si>
  <si>
    <t>Zpevnění svahu prkny sklon svahu přes 1:2 do 1:1</t>
  </si>
  <si>
    <t>-1124802907</t>
  </si>
  <si>
    <t>Zpevnění svahu prkny v zemině skupiny 1 až 4 na svahu přes 1:2 do 1:1</t>
  </si>
  <si>
    <t>37</t>
  </si>
  <si>
    <t>181411122</t>
  </si>
  <si>
    <t>Založení lučního trávníku výsevem pl do 1000 m2 ve svahu přes 1:5 do 1:2</t>
  </si>
  <si>
    <t>-2092790618</t>
  </si>
  <si>
    <t>Založení trávníku na půdě předem připravené plochy do 1000 m2 výsevem včetně utažení lučního na svahu přes 1:5 do 1:2</t>
  </si>
  <si>
    <t>38</t>
  </si>
  <si>
    <t>M12</t>
  </si>
  <si>
    <t>protierozní travní směs</t>
  </si>
  <si>
    <t>-2065881277</t>
  </si>
  <si>
    <t>Poznámka k položce:_x000D_
Složení: Jílek vytrvalý 2n 30%, lipnice luční 10%, kostřava červená dlouze výběžkatá 15%, kostřava červená krátce výběžkatá 10%, jílek mnohokvětý 10% kostřava rákosovitá 25%</t>
  </si>
  <si>
    <t>895*0,030</t>
  </si>
  <si>
    <t>111151121</t>
  </si>
  <si>
    <t>Pokosení trávníku parkového pl do 1000 m2 s odvozem do 20 km v rovině a svahu do 1:5</t>
  </si>
  <si>
    <t>-341854980</t>
  </si>
  <si>
    <t>Pokosení trávníku při souvislé ploše do 1000 m2 parkového v rovině nebo svahu do 1:5</t>
  </si>
  <si>
    <t>274+225</t>
  </si>
  <si>
    <t>40</t>
  </si>
  <si>
    <t>111151132</t>
  </si>
  <si>
    <t>Pokosení trávníku lučního pl do 1000 m2 s odvozem do 20 km ve svahu přes 1:5 do 1:2</t>
  </si>
  <si>
    <t>-1332114450</t>
  </si>
  <si>
    <t>Pokosení trávníku při souvislé ploše do 1000 m2 lučního na svahu přes 1:5 do 1:2</t>
  </si>
  <si>
    <t>41</t>
  </si>
  <si>
    <t>183101221</t>
  </si>
  <si>
    <t>Jamky pro výsadbu s výměnou 50 % půdy zeminy tř 1 až 4 objem do 1 m3 v rovině a svahu do 1:5</t>
  </si>
  <si>
    <t>-288490968</t>
  </si>
  <si>
    <t>Hloubení jamek pro vysazování rostlin v zemině tř.1 až 4 s výměnou půdy z 50% v rovině nebo na svahu do 1:5, objemu přes 0,40 do 1,00 m3</t>
  </si>
  <si>
    <t>42</t>
  </si>
  <si>
    <t>183102221</t>
  </si>
  <si>
    <t>Jamky pro výsadbu s výměnou 50 % půdy zeminy skupiny 1 až 4 obj přes 0,4 do 1 m3 ve svahu přes 1:5 do 1:2</t>
  </si>
  <si>
    <t>574952964</t>
  </si>
  <si>
    <t>Hloubení jamek pro vysazování rostlin v zemině skupiny 1 až 4 s výměnou půdy z 50% na svahu přes 1:5 do 1:2, objemu přes 0,40 do 1,00 m3</t>
  </si>
  <si>
    <t>43</t>
  </si>
  <si>
    <t>184102115</t>
  </si>
  <si>
    <t>Výsadba dřeviny s balem D do 0,6 m do jamky se zalitím v rovině a svahu do 1:5</t>
  </si>
  <si>
    <t>1572948781</t>
  </si>
  <si>
    <t>Výsadba dřeviny s balem do předem vyhloubené jamky se zalitím  v rovině nebo na svahu do 1:5, při průměru balu přes 500 do 600 mm</t>
  </si>
  <si>
    <t>44</t>
  </si>
  <si>
    <t>184102125</t>
  </si>
  <si>
    <t>Výsadba dřeviny s balem D přes 0,5 do 0,6 m do jamky se zalitím ve svahu přes 1:5 do 1:2</t>
  </si>
  <si>
    <t>1817219007</t>
  </si>
  <si>
    <t>Výsadba dřeviny s balem do předem vyhloubené jamky se zalitím na svahu přes 1:5 do 1:2, při průměru balu přes 500 do 600 mm</t>
  </si>
  <si>
    <t>45</t>
  </si>
  <si>
    <t>M13-1</t>
  </si>
  <si>
    <t>Acer campestre alejový strom s balem OK 12-14 cm</t>
  </si>
  <si>
    <t>-1596441118</t>
  </si>
  <si>
    <t>Acer campetre alejový strom s balem OK 12-14 cm</t>
  </si>
  <si>
    <t>46</t>
  </si>
  <si>
    <t>M13-2</t>
  </si>
  <si>
    <t>Acer campestre ´Green Column´ alejový strom s balem OK 12-14 cm</t>
  </si>
  <si>
    <t>644162620</t>
  </si>
  <si>
    <t>47</t>
  </si>
  <si>
    <t>M13-3</t>
  </si>
  <si>
    <t xml:space="preserve">Acer platanoides ´Emerald Queen´ alejový strom s balem OK 12-14 cm </t>
  </si>
  <si>
    <t>-558203041</t>
  </si>
  <si>
    <t>48</t>
  </si>
  <si>
    <t>M13-4</t>
  </si>
  <si>
    <t>Acer campestre ´Elegant´alejový strom s balem OK 12-14 cm</t>
  </si>
  <si>
    <t>-1778939477</t>
  </si>
  <si>
    <t>49</t>
  </si>
  <si>
    <t>M13-5</t>
  </si>
  <si>
    <t>Quercus petraea alejový strom s balem OK 12-14 cm</t>
  </si>
  <si>
    <t>2044715707</t>
  </si>
  <si>
    <t>50</t>
  </si>
  <si>
    <t>M13-6</t>
  </si>
  <si>
    <t>Acer pseudoplatanus alejový strom s balem OK 12-14 cm</t>
  </si>
  <si>
    <t>1841498286</t>
  </si>
  <si>
    <t>51</t>
  </si>
  <si>
    <t>183111113</t>
  </si>
  <si>
    <t>Hloubení jamek bez výměny půdy zeminy skupiny 1 až 4 obj přes 0,005 do 0,01 m3 v rovině a svahu do 1:5</t>
  </si>
  <si>
    <t>1196084296</t>
  </si>
  <si>
    <t>Hloubení jamek pro vysazování rostlin v zemině skupiny 1 až 4 bez výměny půdy v rovině nebo na svahu do 1:5, objemu přes 0,005 do 0,01 m3</t>
  </si>
  <si>
    <t>52</t>
  </si>
  <si>
    <t>184102111</t>
  </si>
  <si>
    <t>Výsadba dřeviny s balem D přes 0,1 do 0,2 m do jamky se zalitím v rovině a svahu do 1:5</t>
  </si>
  <si>
    <t>243658850</t>
  </si>
  <si>
    <t>Výsadba dřeviny s balem do předem vyhloubené jamky se zalitím v rovině nebo na svahu do 1:5, při průměru balu přes 100 do 200 mm</t>
  </si>
  <si>
    <t>53</t>
  </si>
  <si>
    <t>M13-11</t>
  </si>
  <si>
    <t xml:space="preserve">Parthenocissus tricuspidata vel. 40-60 cm, kontejner </t>
  </si>
  <si>
    <t>-1141841075</t>
  </si>
  <si>
    <t>54</t>
  </si>
  <si>
    <t>184801121</t>
  </si>
  <si>
    <t>Ošetřování vysazených dřevin soliterních v rovině a svahu do 1:5</t>
  </si>
  <si>
    <t>-1277419654</t>
  </si>
  <si>
    <t>Ošetření vysazených dřevin  solitérních v rovině nebo na svahu do 1:5</t>
  </si>
  <si>
    <t>55</t>
  </si>
  <si>
    <t>184801122</t>
  </si>
  <si>
    <t>Ošetřování vysazených dřevin solitérních ve svahu přes 1:5 do 1:2</t>
  </si>
  <si>
    <t>1877378438</t>
  </si>
  <si>
    <t>Ošetření vysazených dřevin solitérních na svahu přes 1:5 do 1:2</t>
  </si>
  <si>
    <t>56</t>
  </si>
  <si>
    <t>184801131</t>
  </si>
  <si>
    <t>Ošetřování vysazených dřevin ve skupinách v rovině a svahu do 1:5</t>
  </si>
  <si>
    <t>1524181426</t>
  </si>
  <si>
    <t>Ošetření vysazených dřevin ve skupinách v rovině nebo na svahu do 1:5</t>
  </si>
  <si>
    <t>57</t>
  </si>
  <si>
    <t>184215133</t>
  </si>
  <si>
    <t>Ukotvení kmene dřevin třemi kůly D do 0,1 m délky do 3 m</t>
  </si>
  <si>
    <t>1961268018</t>
  </si>
  <si>
    <t>Ukotvení dřeviny kůly třemi kůly, délky přes 2 do 3 m</t>
  </si>
  <si>
    <t>58</t>
  </si>
  <si>
    <t>60591257</t>
  </si>
  <si>
    <t>kůl vyvazovací dřevěný impregnovaný D 8cm dl 3m</t>
  </si>
  <si>
    <t>-1176390100</t>
  </si>
  <si>
    <t>14*3</t>
  </si>
  <si>
    <t>59</t>
  </si>
  <si>
    <t>M3</t>
  </si>
  <si>
    <t>příčka z půlené frézované kulatiny přůměru 80 mm, délka příčky 0,5 m, celkem 3 ks/strom</t>
  </si>
  <si>
    <t>2101393252</t>
  </si>
  <si>
    <t>60</t>
  </si>
  <si>
    <t>M4</t>
  </si>
  <si>
    <t>vyvazovací páska šíře 40 mm, délka 0,7m/úvazek, celkem 3 ks/strom</t>
  </si>
  <si>
    <t>m</t>
  </si>
  <si>
    <t>-919749561</t>
  </si>
  <si>
    <t>14*3*0,7</t>
  </si>
  <si>
    <t>61</t>
  </si>
  <si>
    <t>184215412</t>
  </si>
  <si>
    <t>Zhotovení závlahové mísy dřevin D do 1,0 m v rovině nebo na svahu do 1:5</t>
  </si>
  <si>
    <t>54659758</t>
  </si>
  <si>
    <t>Zhotovení závlahové mísy u solitérních dřevin v rovině nebo na svahu do 1:5, o průměru mísy přes 0,5 do 1 m</t>
  </si>
  <si>
    <t>62</t>
  </si>
  <si>
    <t>184215422</t>
  </si>
  <si>
    <t>Zhotovení závlahové mísy dřevin D přes 0,5 do 1,0 m na svahu přes 1:5 do 1:2</t>
  </si>
  <si>
    <t>-2030706754</t>
  </si>
  <si>
    <t>Zhotovení závlahové mísy u solitérních dřevin na svahu přes 1:5 do 1:2, o průměru mísy přes 0,5 do 1 m</t>
  </si>
  <si>
    <t>63</t>
  </si>
  <si>
    <t>185802113</t>
  </si>
  <si>
    <t>Hnojení půdy umělým hnojivem na široko v rovině a svahu do 1:5</t>
  </si>
  <si>
    <t>t</t>
  </si>
  <si>
    <t>1530080923</t>
  </si>
  <si>
    <t>Hnojení půdy nebo trávníku  v rovině nebo na svahu do 1:5 umělým hnojivem na široko</t>
  </si>
  <si>
    <t>Poznámka k položce:_x000D_
přimíchání půdního kondicionéru do výsadbové jámy, 1,5kg/1 výsadbovou jámu</t>
  </si>
  <si>
    <t>7*1,5/1000</t>
  </si>
  <si>
    <t>64</t>
  </si>
  <si>
    <t>185802123</t>
  </si>
  <si>
    <t>Hnojení půdy umělým hnojivem na široko ve svahu přes 1:5 do 1:2</t>
  </si>
  <si>
    <t>2002139803</t>
  </si>
  <si>
    <t>Hnojení půdy nebo trávníku na svahu přes 1:5 do 1:2 umělým hnojivem na široko</t>
  </si>
  <si>
    <t>65</t>
  </si>
  <si>
    <t>M5</t>
  </si>
  <si>
    <t>půdní kondicionér pro zvýšení zádržnosti vody v půdě</t>
  </si>
  <si>
    <t>144591731</t>
  </si>
  <si>
    <t>14*1,5</t>
  </si>
  <si>
    <t>66</t>
  </si>
  <si>
    <t>185802114</t>
  </si>
  <si>
    <t>Hnojení půdy umělým hnojivem k jednotlivým rostlinám v rovině a svahu do 1:5</t>
  </si>
  <si>
    <t>-915004807</t>
  </si>
  <si>
    <t>Hnojení půdy nebo trávníku  v rovině nebo na svahu do 1:5 umělým hnojivem s rozdělením k jednotlivým rostlinám</t>
  </si>
  <si>
    <t>Poznámka k položce:_x000D_
7 stromů x 5 tablet x 10g / 1000 / 1000 - stromy_x000D_
20 popínavek x 3 tablety x 10g / 1000 / 1000 - popínavky</t>
  </si>
  <si>
    <t>67</t>
  </si>
  <si>
    <t>185802124</t>
  </si>
  <si>
    <t>Hnojení půdy umělým hnojivem k jednotlivým rostlinám ve svahu přes 1:5 do 1:2</t>
  </si>
  <si>
    <t>1149866756</t>
  </si>
  <si>
    <t>Hnojení půdy nebo trávníku na svahu přes 1:5 do 1:2 umělým hnojivem s rozdělením k jednotlivým rostlinám</t>
  </si>
  <si>
    <t>Poznámka k položce:_x000D_
7 stromů x x5 tablet x x10g /1000/1000</t>
  </si>
  <si>
    <t>68</t>
  </si>
  <si>
    <t>M6</t>
  </si>
  <si>
    <t>tabletové hnojivo zásobní, s postupným uvolňováním živin, tableta á 10 g</t>
  </si>
  <si>
    <t>704928478</t>
  </si>
  <si>
    <t>tabletové hnoéjivo zásobní, s postupným uvolňováním živin, tableta á 10 g</t>
  </si>
  <si>
    <t>14*5*10/1000+20*3*10/1000</t>
  </si>
  <si>
    <t>69</t>
  </si>
  <si>
    <t>184501141</t>
  </si>
  <si>
    <t>Zhotovení obalu z rákosové nebo kokosové rohože v rovině a svahu do 1:5</t>
  </si>
  <si>
    <t>1418404594</t>
  </si>
  <si>
    <t>Zhotovení obalu kmene z rákosové nebo kokosové rohože v rovině nebo na svahu do 1:5</t>
  </si>
  <si>
    <t>7*1,6*0,3</t>
  </si>
  <si>
    <t>70</t>
  </si>
  <si>
    <t>184501142</t>
  </si>
  <si>
    <t>Zhotovení obalu z rákosové nebo kokosové rohože ve svahu přes 1:5 do 1:2</t>
  </si>
  <si>
    <t>233232257</t>
  </si>
  <si>
    <t>Zhotovení obalu kmene z rákosové nebo kokosové rohože na svahu přes 1:5 do 1:2</t>
  </si>
  <si>
    <t>71</t>
  </si>
  <si>
    <t>M10</t>
  </si>
  <si>
    <t>rákosová rohož, rákos přírodní, neloupaný, výsška rohože 1,6m</t>
  </si>
  <si>
    <t>-1106486070</t>
  </si>
  <si>
    <t>14*0,3</t>
  </si>
  <si>
    <t>72</t>
  </si>
  <si>
    <t>M14</t>
  </si>
  <si>
    <t>vázací drát</t>
  </si>
  <si>
    <t>307963828</t>
  </si>
  <si>
    <t>14*0,3*3</t>
  </si>
  <si>
    <t>73</t>
  </si>
  <si>
    <t>M15</t>
  </si>
  <si>
    <t>perforovaná chránička k ochraně paty kmene před poškozením sekačkou-Tree Protector, hnědá</t>
  </si>
  <si>
    <t>-1494312207</t>
  </si>
  <si>
    <t>perforovaná chránička k ochraně paty kmene před poškozením sekačkou</t>
  </si>
  <si>
    <t>74</t>
  </si>
  <si>
    <t>184911421</t>
  </si>
  <si>
    <t>Mulčování rostlin kůrou tl. do 0,1 m v rovině a svahu do 1:5</t>
  </si>
  <si>
    <t>1015617681</t>
  </si>
  <si>
    <t>Mulčování vysazených rostlin mulčovací kůrou, tl. do 100 mm v rovině nebo na svahu do 1:5</t>
  </si>
  <si>
    <t>7*0,8+5</t>
  </si>
  <si>
    <t>75</t>
  </si>
  <si>
    <t>184911422</t>
  </si>
  <si>
    <t>Mulčování rostlin kůrou tl do 0,1 m ve svahu přes 1:5 do 1:2</t>
  </si>
  <si>
    <t>-1215374016</t>
  </si>
  <si>
    <t>Mulčování vysazených rostlin mulčovací kůrou, tl. do 100 mm na svahu přes 1:5 do 1:2</t>
  </si>
  <si>
    <t>7*0,8</t>
  </si>
  <si>
    <t>76</t>
  </si>
  <si>
    <t>M7</t>
  </si>
  <si>
    <t>drcená tříděná borka, tl. vrstvy 8 cm</t>
  </si>
  <si>
    <t>-224254433</t>
  </si>
  <si>
    <t>14*0,8*0,08+5*0,08</t>
  </si>
  <si>
    <t>77</t>
  </si>
  <si>
    <t>185804311</t>
  </si>
  <si>
    <t>Zalití rostlin vodou plocha do 20 m2</t>
  </si>
  <si>
    <t>683454536</t>
  </si>
  <si>
    <t>Zalití rostlin vodou plochy záhonů jednotlivě do 20 m2</t>
  </si>
  <si>
    <t>14*4*80/1000+5*4*20/1000</t>
  </si>
  <si>
    <t>78</t>
  </si>
  <si>
    <t>M8</t>
  </si>
  <si>
    <t>voda pro zálivku</t>
  </si>
  <si>
    <t>1723877613</t>
  </si>
  <si>
    <t>14*80*4/1000+5*20*4/1000</t>
  </si>
  <si>
    <t>79</t>
  </si>
  <si>
    <t>184813121</t>
  </si>
  <si>
    <t>Ochrana dřevin před okusem mechanicky pletivem v rovině a svahu do 1:5</t>
  </si>
  <si>
    <t>-1482830938</t>
  </si>
  <si>
    <t>Ochrana dřevin před okusem zvěří mechanicky v rovině nebo ve svahu do 1:5, pletivem, výšky do 2 m</t>
  </si>
  <si>
    <t>80</t>
  </si>
  <si>
    <t>M9</t>
  </si>
  <si>
    <t>uzlové lesnické pletivo výška 160 cm, 2,0/2,8 mm, 18drátů</t>
  </si>
  <si>
    <t>1848185864</t>
  </si>
  <si>
    <t>7*3,5</t>
  </si>
  <si>
    <t>998</t>
  </si>
  <si>
    <t>Přesun hmot</t>
  </si>
  <si>
    <t>81</t>
  </si>
  <si>
    <t>998231411</t>
  </si>
  <si>
    <t>Ruční přesun hmot pro sadovnické a krajinářské úpravy do 100 m</t>
  </si>
  <si>
    <t>-933412249</t>
  </si>
  <si>
    <t>Přesun hmot pro sadovnické a krajinářské úpravy - ručně bez užití mechanizace vodorovná dopravní vzdálenost do 100 m</t>
  </si>
  <si>
    <t>IO 800-1 - Rozpočet-Kácení dřevin</t>
  </si>
  <si>
    <t>111251103</t>
  </si>
  <si>
    <t>Odstranění křovin a stromů průměru kmene do 100 mm i s kořeny sklonu terénu do 1:5 z celkové plochy přes 500 m2 strojně</t>
  </si>
  <si>
    <t>-1132117941</t>
  </si>
  <si>
    <t>Odstranění křovin a stromů s odstraněním kořenů strojně průměru kmene do 100 mm v rovině nebo ve svahu sklonu terénu do 1:5, při celkové ploše přes 500 m2</t>
  </si>
  <si>
    <t>Poznámka k položce:_x000D_
dle inventarizačního seznamu dř. č. 51, 242</t>
  </si>
  <si>
    <t>283+2200</t>
  </si>
  <si>
    <t>112151011</t>
  </si>
  <si>
    <t>Volné kácení stromů s rozřezáním a odvětvením D kmene přes 100 do 200 mm</t>
  </si>
  <si>
    <t>1096199785</t>
  </si>
  <si>
    <t>Pokácení stromu volné v celku s odřezáním kmene a s odvětvením průměru kmene přes 100 do 200 mm</t>
  </si>
  <si>
    <t>Poznámka k položce:_x000D_
dle inventarizačního seznamu dř. č. : 16, 17, 19, 20, 28, 31, 38, 40, 50, 53, 58, 72, 110, 113, 134, 137, 149, 215, 216 = celkem 19 ks</t>
  </si>
  <si>
    <t>112151012</t>
  </si>
  <si>
    <t>Volné kácení stromů s rozřezáním a odvětvením D kmene přes 200 do 300 mm</t>
  </si>
  <si>
    <t>-1917363817</t>
  </si>
  <si>
    <t>Pokácení stromu volné v celku s odřezáním kmene a s odvětvením průměru kmene přes 200 do 300 mm</t>
  </si>
  <si>
    <t>Poznámka k položce:_x000D_
dle inventarizačního seznamu dř. č. : 18, 25, 95, 98, 109, 121, 196 = 7 ks</t>
  </si>
  <si>
    <t>112151013</t>
  </si>
  <si>
    <t>Volné kácení stromů s rozřezáním a odvětvením D kmene přes 300 do 400 mm</t>
  </si>
  <si>
    <t>-126588044</t>
  </si>
  <si>
    <t>Pokácení stromu volné v celku s odřezáním kmene a s odvětvením průměru kmene přes 300 do 400 mm</t>
  </si>
  <si>
    <t>Poznámka k položce:_x000D_
dle inventarizačního seznamu dř. č. : 93, 124 = celkem 2 ks</t>
  </si>
  <si>
    <t>112151014</t>
  </si>
  <si>
    <t>Volné kácení stromů s rozřezáním a odvětvením D kmene přes 400 do 500 mm</t>
  </si>
  <si>
    <t>-1357053471</t>
  </si>
  <si>
    <t>Pokácení stromu volné v celku s odřezáním kmene a s odvětvením průměru kmene přes 400 do 500 mm</t>
  </si>
  <si>
    <t>Poznámka k položce:_x000D_
dle inventarizačního seznamu dř. č. : 82, 105 = celkem 2 ks</t>
  </si>
  <si>
    <t>112151015</t>
  </si>
  <si>
    <t>Volné kácení stromů s rozřezáním a odvětvením D kmene přes 500 do 600 mm</t>
  </si>
  <si>
    <t>-1600375648</t>
  </si>
  <si>
    <t>Pokácení stromu volné v celku s odřezáním kmene a s odvětvením průměru kmene přes 500 do 600 mm</t>
  </si>
  <si>
    <t>Poznámka k položce:_x000D_
dle inventarizačního seznamu dř. č. : 102 = celkem 1 ks</t>
  </si>
  <si>
    <t>112151311</t>
  </si>
  <si>
    <t>Kácení stromu bez postupného spouštění koruny a kmene D přes 0,1 do 0,2 m</t>
  </si>
  <si>
    <t>-2102678550</t>
  </si>
  <si>
    <t>Pokácení stromu postupné bez spouštění částí kmene a koruny o průměru na řezné ploše pařezu přes 100 do 200 mm</t>
  </si>
  <si>
    <t>Poznámka k položce:_x000D_
dle inventarizačního seznamu dř. č. : 15, 23, 29, 30x2 ks, 41x1 ks, 42, 49, 55, 60, 80, 87, 126, 127, 129, 144x1 ks, 145, 150, 160x1 ks, 198, 222 = celkem 21 ks</t>
  </si>
  <si>
    <t>112151312</t>
  </si>
  <si>
    <t>Kácení stromu bez postupného spouštění koruny a kmene D přes 0,2 do 0,3 m</t>
  </si>
  <si>
    <t>-465030132</t>
  </si>
  <si>
    <t>Pokácení stromu postupné bez spouštění částí kmene a koruny o průměru na řezné ploše pařezu přes 200 do 300 mm</t>
  </si>
  <si>
    <t>Poznámka k položce:_x000D_
dle inventarizačního seznamu dř. č. : 4, 6, 12, 13, 14, 22, 24, 27, 32, 33, 34, 35, 36, 44, 45, 52, 118, 123, 125, 131, 133, 160x1 ks, 173, 197, 199, 200, 203, 206, 207, 209, 212, 214, 218 = celkem 33 ks</t>
  </si>
  <si>
    <t>112151313</t>
  </si>
  <si>
    <t>Kácení stromu bez postupného spouštění koruny a kmene D přes 0,3 do 0,4 m</t>
  </si>
  <si>
    <t>1254644513</t>
  </si>
  <si>
    <t>Pokácení stromu postupné bez spouštění částí kmene a koruny o průměru na řezné ploše pařezu přes 300 do 400 mm</t>
  </si>
  <si>
    <t>Poznámka k položce:_x000D_
dle inventarizačního seznamu dř. č. : 1, 2, 8, 9, 11, 21, 37, 41x1 ks, 48, 103, 117, 122, 128, 130, 132, 136, 143, 144x1ks, 146, 148, 153, 187, 188, 193, 194, 195, 201, 202, 204, 205, 208, 210, 211, 213, 217, 219, 220, 221, 226 = celkem 39 ks</t>
  </si>
  <si>
    <t>112151314</t>
  </si>
  <si>
    <t>Kácení stromu bez postupného spouštění koruny a kmene D přes 0,4 do 0,5 m</t>
  </si>
  <si>
    <t>-248222226</t>
  </si>
  <si>
    <t>Pokácení stromu postupné bez spouštění částí kmene a koruny o průměru na řezné ploše pařezu přes 400 do 500 mm</t>
  </si>
  <si>
    <t>Poznámka k položce:_x000D_
dle inventarizačního seznamu dř. č. : 3, 5, 7, 10, 39, 43, 47, 116, 119, 135, 139, 140, 141, 147, 157, 158, 159, 163, 189, 191, 192, 223, 224 = celkem 23 ks</t>
  </si>
  <si>
    <t>112151315</t>
  </si>
  <si>
    <t>Kácení stromu bez postupného spouštění koruny a kmene D přes 0,5 do 0,6 m</t>
  </si>
  <si>
    <t>1243251721</t>
  </si>
  <si>
    <t>Pokácení stromu postupné bez spouštění částí kmene a koruny o průměru na řezné ploše pařezu přes 500 do 600 mm</t>
  </si>
  <si>
    <t>Poznámka k položce:_x000D_
dle inventarizačního seznamu dř. č. : 26, 115, 120, 138, 178, 196 = 6 ks</t>
  </si>
  <si>
    <t>112151316</t>
  </si>
  <si>
    <t>Kácení stromu bez postupného spouštění koruny a kmene D přes 0,6 do 0,7 m</t>
  </si>
  <si>
    <t>1142146238</t>
  </si>
  <si>
    <t>Pokácení stromu postupné bez spouštění částí kmene a koruny o průměru na řezné ploše pařezu přes 600 do 700 mm</t>
  </si>
  <si>
    <t>Poznámka k položce:_x000D_
dle inventarizačního seznamu dř. č. : 46, 114, 142, 161 = celkem 4 ks</t>
  </si>
  <si>
    <t>112151317</t>
  </si>
  <si>
    <t>Kácení stromu bez postupného spouštění koruny a kmene D přes 0,7 do 0,8 m</t>
  </si>
  <si>
    <t>602234689</t>
  </si>
  <si>
    <t>Pokácení stromu postupné bez spouštění částí kmene a koruny o průměru na řezné ploše pařezu přes 700 do 800 mm</t>
  </si>
  <si>
    <t>Poznámka k položce:_x000D_
dle inventarizačního seznamu dř. č. : 166 = celkem 1 ks</t>
  </si>
  <si>
    <t>112201111</t>
  </si>
  <si>
    <t>Odstranění pařezů D do 0,2 m v rovině a svahu do 1:5 s odklizením do 20 m a zasypáním jámy</t>
  </si>
  <si>
    <t>952867365</t>
  </si>
  <si>
    <t>Odstranění pařezu v rovině nebo na svahu do 1:5 o průměru pařezu na řezné ploše do 200 mm</t>
  </si>
  <si>
    <t>Poznámka k položce:_x000D_
dle inventarizačního seznamu dř. č. : 38, 40, 42, 49, 50, 53, 55, 58, 60, 72, 87, 110, 113, 126, 127, 129, 134, 137, 144x1 ks, 145, 149, 150, 198, 215, 216, 222 = celkem 26 ks</t>
  </si>
  <si>
    <t>112201112</t>
  </si>
  <si>
    <t>Odstranění pařezů D přes 0,2 do 0,3 m v rovině a svahu do 1:5 s odklizením do 20 m a zasypáním jámy</t>
  </si>
  <si>
    <t>767716132</t>
  </si>
  <si>
    <t>Odstranění pařezu v rovině nebo na svahu do 1:5 o průměru pařezu na řezné ploše přes 200 do 300 mm</t>
  </si>
  <si>
    <t>Poznámka k položce:_x000D_
dle inventarizačního seznamu dř. č. : 44, 45, 52, 95, 98, 109, 118, 121, 123, 125, 131, 133, 173, 196, 197, 199, 200, 203, 204, 206, 207, 209, 212, 214, 218 = celkem 25 ks</t>
  </si>
  <si>
    <t>112201113</t>
  </si>
  <si>
    <t>Odstranění pařezů D přes 0,3 do 0,4 m v rovině a svahu do 1:5 s odklizením do 20 m a zasypáním jámy</t>
  </si>
  <si>
    <t>-2064646163</t>
  </si>
  <si>
    <t>Odstranění pařezu v rovině nebo na svahu do 1:5 o průměru pařezu na řezné ploše přes 300 do 400 mm</t>
  </si>
  <si>
    <t>Poznámka k položce:_x000D_
dle inventarizačního seznamu dř. č. : 37, 41, 48, 93, 103, 117, 122, 124, 128, 130, 132, 136, 143, 144 x 1 ks, 116, 148, 153, 160, 187, 188, 193, 194, 195, 201, 202, 205, 208, 210, 211, 213, 217, 219, 220, 221, 226 = celkem 35 ks</t>
  </si>
  <si>
    <t>112201114</t>
  </si>
  <si>
    <t>Odstranění pařezů D přes 0,4 do 0,5 m v rovině a svahu do 1:5 s odklizením do 20 m a zasypáním jámy</t>
  </si>
  <si>
    <t>-73568539</t>
  </si>
  <si>
    <t>Odstranění pařezu v rovině nebo na svahu do 1:5 o průměru pařezu na řezné ploše přes 400 do 500 mm</t>
  </si>
  <si>
    <t>Poznámka k položce:_x000D_
dle inventarizačního seznamu dř. č. : 39, 43, 47, 105, 116, 119, 135, 139, 140, 141, 147, 157, 158, 159, 163, 189, 191, 192, 223, 224 = celkem 20 ks</t>
  </si>
  <si>
    <t>112201115</t>
  </si>
  <si>
    <t>Odstranění pařezů D přes 0,5 do 0,6 m v rovině a svahu do 1:5 s odklizením do 20 m a zasypáním jámy</t>
  </si>
  <si>
    <t>-553534789</t>
  </si>
  <si>
    <t>Odstranění pařezu v rovině nebo na svahu do 1:5 o průměru pařezu na řezné ploše přes 500 do 600 mm</t>
  </si>
  <si>
    <t>Poznámka k položce:_x000D_
dle inventarizačního seznamu dř. č. : 102, 115, 120, 138, 178, 190 = celkem 6 ks</t>
  </si>
  <si>
    <t>112201116</t>
  </si>
  <si>
    <t>Odstranění pařezů D přes 0,6 do 0,7 m v rovině a svahu do 1:5 s odklizením do 20 m a zasypáním jámy</t>
  </si>
  <si>
    <t>50606517</t>
  </si>
  <si>
    <t>Odstranění pařezu v rovině nebo na svahu do 1:5 o průměru pařezu na řezné ploše přes 600 do 700 mm</t>
  </si>
  <si>
    <t>112201117</t>
  </si>
  <si>
    <t>Odstranění pařezů D přes 0,7 do 0,8 m v rovině a svahu do 1:5 s odklizením do 20 m a zasypáním jámy</t>
  </si>
  <si>
    <t>-852104344</t>
  </si>
  <si>
    <t>Odstranění pařezu v rovině nebo na svahu do 1:5 o průměru pařezu na řezné ploše přes 700 do 800 mm</t>
  </si>
  <si>
    <t>112201131</t>
  </si>
  <si>
    <t>Odstranění pařezů D do 0,2 m ve svahu přes 1:5 do 1:2 s odklizením do 20 m a zasypáním jámy</t>
  </si>
  <si>
    <t>-1077867604</t>
  </si>
  <si>
    <t>Odstranění pařezu na svahu přes 1:5 do 1:2 o průměru pařezu na řezné ploše do 200 mm</t>
  </si>
  <si>
    <t>Poznámka k položce:_x000D_
dle inventarizačního seznamu dř. č. : 15, 16, 17, 19, 20, 23, 29, 31 = celkem 8 ks</t>
  </si>
  <si>
    <t>112201132</t>
  </si>
  <si>
    <t>Odstranění pařezů D přes 0,2 do 0,3 m ve svahu přes 1:5 do 1:2 s odklizením do 20 m a zasypáním jámy</t>
  </si>
  <si>
    <t>-202438297</t>
  </si>
  <si>
    <t>Odstranění pařezu na svahu přes 1:5 do 1:2 o průměru pařezu na řezné ploše přes 200 do 300 mm</t>
  </si>
  <si>
    <t>Poznámka k položce:_x000D_
dle inventarizačního seznamu dř. č. : 4, 6, 8, 12, 13, 14, 18, 22, 24, 25, 30, 32, 33, 34, 35, 36 = celkem 16 ks</t>
  </si>
  <si>
    <t>112201133</t>
  </si>
  <si>
    <t>Odstranění pařezů D přes 0,3 do 0,4 m ve svahu přes 1:5 do 1:2 s odklizením do 20 m a zasypáním jámy</t>
  </si>
  <si>
    <t>657469625</t>
  </si>
  <si>
    <t>Odstranění pařezu na svahu přes 1:5 do 1:2 o průměru pařezu na řezné ploše přes 300 do 400 mm</t>
  </si>
  <si>
    <t>Poznámka k položce:_x000D_
dle inventarizačního seznamu dř. č. : 1, 2, 7, 9, 11, 21 = celkem 6 ks</t>
  </si>
  <si>
    <t>112201134</t>
  </si>
  <si>
    <t>Odstranění pařezů D přes 0,4 do 0,5 m ve svahu přes 1:5 do 1:2 s odklizením do 20 m a zasypáním jámy</t>
  </si>
  <si>
    <t>-163200560</t>
  </si>
  <si>
    <t>Odstranění pařezu na svahu přes 1:5 do 1:2 o průměru pařezu na řezné ploše přes 400 do 500 mm</t>
  </si>
  <si>
    <t>Poznámka k položce:_x000D_
dle inventarizačního seznamu dř. č. : 3, 5, 10 = 3 ks</t>
  </si>
  <si>
    <t>112201135</t>
  </si>
  <si>
    <t>Odstranění pařezů D přes 0,5 do 0,6 m ve svahu přes 1:5 do 1:2 s odklizením do 20 m a zasypáním jámy</t>
  </si>
  <si>
    <t>950603828</t>
  </si>
  <si>
    <t>Odstranění pařezu na svahu přes 1:5 do 1:2 o průměru pařezu na řezné ploše přes 500 do 600 mm</t>
  </si>
  <si>
    <t>Poznámka k položce:_x000D_
dle inventarizačního seznamu dř. č. : 26 = celkem 1 ks</t>
  </si>
  <si>
    <t>112201151</t>
  </si>
  <si>
    <t>Odstranění pařezů D do 0,2 m ve svahu přes 1:2 do 1:1 s odklizením do 20 m a zasypáním jámy</t>
  </si>
  <si>
    <t>-525946765</t>
  </si>
  <si>
    <t>Odstranění pařezu na svahu přes 1:2 do 1:1 o průměru pařezu na řezné ploše do 200 mm</t>
  </si>
  <si>
    <t>Poznámka k položce:_x000D_
dle inventarizačního seznamu dř. č. : 27, 80 = celkem 2 ks</t>
  </si>
  <si>
    <t>112201152</t>
  </si>
  <si>
    <t>Odstranění pařezů D přes 0,2 do 0,3 m ve svahu přes 1:2 do 1:1 s odklizením do 20 m a zasypáním jámy</t>
  </si>
  <si>
    <t>-1461487211</t>
  </si>
  <si>
    <t>Odstranění pařezu na svahu přes 1:2 do 1:1 o průměru pařezu na řezné ploše přes 200 do 300 mm</t>
  </si>
  <si>
    <t>Poznámka k položce:_x000D_
dle inventarizačního seznamu dř. č. : 28 = celkem 1 ks</t>
  </si>
  <si>
    <t>111211231</t>
  </si>
  <si>
    <t>Snesení listnatého klestu D do 30 cm ve svahu do 1:3</t>
  </si>
  <si>
    <t>-837442281</t>
  </si>
  <si>
    <t>Snesení větví stromů na hromady nebo naložení na dopravní prostředek listnatých v rovině nebo ve svahu do 1:3, průměru kmene do 30 cm</t>
  </si>
  <si>
    <t>Poznámka k položce:_x000D_
dle inventarizačního seznamu dř. č. : 4, 6, 8, 12, 13, 14, 17, 18, 22, 23, 24, 29, 30x 2 ks, 31, 32, 33, 34, 35, 36, 38, 40, 41, 42, 44, 45, 49, 53, 55, 58, 95, 98, 109, 110, 113, 118, 121, 123, 125, 126, 127, 129, 131, 133, 134, 137, 144x1 ks, 145, 149, 150, 160x2 ks, 173, 196, 197, 198, 199, 200, 203, 204, 206, 207, 209, 212, 214, 215, 216, 218, 222,  = celkem 69 ks</t>
  </si>
  <si>
    <t>111211232</t>
  </si>
  <si>
    <t>Snesení listnatého klestu D přes 30 cm ve svahu do 1:3</t>
  </si>
  <si>
    <t>2071899966</t>
  </si>
  <si>
    <t>Snesení větví stromů na hromady nebo naložení na dopravní prostředek listnatých v rovině nebo ve svahu do 1:3, průměru kmene přes 30 cm</t>
  </si>
  <si>
    <t>Poznámka k položce:_x000D_
dle inventarizačního seznamu dř. č. : 1, 2, 3, 5, 7, 9, 10, 11, 21, 26, 37, 39, 41, 43, 46, 47, 48, 93, 102, 103, 105, 114, 115, 116, 117, 119, 120, 122, 128, 130, 132, 135, 136, 138, 139, 140, 141, 142, 143, 144x1 ks, 146, 147, 148, 153, 157, 158, 159, 161, 163, 166, 178, 187, 188, 189, 190, 191, 192, 193, 194, 195, 201, 202, 205, 208, 209, 210, 211, 213, 217, 219, 220, 221, 223, 224, 226 = celkem 75 ks</t>
  </si>
  <si>
    <t>111211241</t>
  </si>
  <si>
    <t>Snesení listnatého klestu D do 30 cm ve svahu přes 1:3</t>
  </si>
  <si>
    <t>1022172644</t>
  </si>
  <si>
    <t>Snesení větví stromů na hromady nebo naložení na dopravní prostředek listnatých v rovině nebo ve svahu přes 1:3, průměru kmene do 30 cm</t>
  </si>
  <si>
    <t>Poznámka k položce:_x000D_
dle inventarizačního seznamu dř. č. : 27 = celkem 1 ks</t>
  </si>
  <si>
    <t>111211211</t>
  </si>
  <si>
    <t>Snesení jehličnatého klestu D do 30 cm ve svahu do 1:3</t>
  </si>
  <si>
    <t>-1277399874</t>
  </si>
  <si>
    <t>Snesení větví stromů na hromady nebo naložení na dopravní prostředek jehličnatých v rovině nebo ve svahu do 1:3, průměru kmene do 30 cm</t>
  </si>
  <si>
    <t>Poznámka k položce:_x000D_
dle inventarizačního seznamu dř. č. : 15, 16, 19, 20, 25, 50, 52, 60, 72, 87 = celkem 10 ks</t>
  </si>
  <si>
    <t>111211221</t>
  </si>
  <si>
    <t>Snesení jehličnatého klestu D do 30 cm ve svahu přes 1:3</t>
  </si>
  <si>
    <t>-1295556973</t>
  </si>
  <si>
    <t>Snesení větví stromů na hromady nebo naložení na dopravní prostředek jehličnatých v rovině nebo ve svahu přes 1:3, průměru kmene do 30 cm</t>
  </si>
  <si>
    <t>Poznámka k položce:_x000D_
dle inventarizačního seznamu dř. č. : 12, 80 = celkem 2 ks</t>
  </si>
  <si>
    <t>112155115</t>
  </si>
  <si>
    <t>Štěpkování stromků a větví v zapojeném porostu průměru kmene do 300 mm s naložením</t>
  </si>
  <si>
    <t>-1692840112</t>
  </si>
  <si>
    <t>Štěpkování s naložením na dopravní prostředek a odvozem do 20 km stromků a větví v zapojeném porostu, průměru kmene do 300 mm</t>
  </si>
  <si>
    <t>79+3</t>
  </si>
  <si>
    <t>112155121</t>
  </si>
  <si>
    <t>Štěpkování stromků a větví v zapojeném porostu průměru kmene přes 300 do 500 mm s naložením</t>
  </si>
  <si>
    <t>2055343333</t>
  </si>
  <si>
    <t>Štěpkování s naložením na dopravní prostředek a odvozem do 20 km stromků a větví v zapojeném porostu, průměru kmene přes 300 do 500 mm</t>
  </si>
  <si>
    <t>112155125</t>
  </si>
  <si>
    <t>Štěpkování stromků a větví v zapojeném porostu průměru kmene přes 500 do 700 mm s naložením</t>
  </si>
  <si>
    <t>-105888824</t>
  </si>
  <si>
    <t>Štěpkování s naložením na dopravní prostředek a odvozem do 20 km stromků a větví v zapojeném porostu, průměru kmene přes 500 do 700 mm</t>
  </si>
  <si>
    <t>112155311</t>
  </si>
  <si>
    <t>Štěpkování keřového porostu středně hustého s naložením</t>
  </si>
  <si>
    <t>665266319</t>
  </si>
  <si>
    <t>Štěpkování s naložením na dopravní prostředek a odvozem do 20 km keřového porostu středně hustého</t>
  </si>
  <si>
    <t>162201411</t>
  </si>
  <si>
    <t>Vodorovné přemístění kmenů stromů listnatých do 1 km D kmene přes 100 do 300 mm</t>
  </si>
  <si>
    <t>-243773585</t>
  </si>
  <si>
    <t>Vodorovné přemístění větví, kmenů nebo pařezů s naložením, složením a dopravou do 1000 m kmenů stromů listnatých, průměru přes 100 do 300 mm</t>
  </si>
  <si>
    <t>Poznámka k položce:_x000D_
68 kmenů pokácených + 1 ležící souš = celkem 69 ks</t>
  </si>
  <si>
    <t>162201412</t>
  </si>
  <si>
    <t>Vodorovné přemístění kmenů stromů listnatých do 1 km D kmene přes 300 do 500 mm</t>
  </si>
  <si>
    <t>1048678209</t>
  </si>
  <si>
    <t>Vodorovné přemístění větví, kmenů nebo pařezů s naložením, složením a dopravou do 1000 m kmenů stromů listnatých, průměru přes 300 do 500 mm</t>
  </si>
  <si>
    <t>Poznámka k položce:_x000D_
66 kmenů pokácených + 1 ležící souš = celkem 67 ks</t>
  </si>
  <si>
    <t>39</t>
  </si>
  <si>
    <t>162201413</t>
  </si>
  <si>
    <t>Vodorovné přemístění kmenů stromů listnatých do 1 km D kmene přes 500 do 700 mm</t>
  </si>
  <si>
    <t>1314604890</t>
  </si>
  <si>
    <t>Vodorovné přemístění větví, kmenů nebo pařezů s naložením, složením a dopravou do 1000 m kmenů stromů listnatých, průměru přes 500 do 700 mm</t>
  </si>
  <si>
    <t>162201414</t>
  </si>
  <si>
    <t>Vodorovné přemístění kmenů stromů listnatých do 1 km D kmene přes 700 do 900 mm</t>
  </si>
  <si>
    <t>1860185291</t>
  </si>
  <si>
    <t>Vodorovné přemístění větví, kmenů nebo pařezů s naložením, složením a dopravou do 1000 m kmenů stromů listnatých, průměru přes 700 do 900 mm</t>
  </si>
  <si>
    <t>162201415</t>
  </si>
  <si>
    <t>Vodorovné přemístění kmenů stromů jehličnatých do 1 km D kmene přes 100 do 300 mm</t>
  </si>
  <si>
    <t>531649836</t>
  </si>
  <si>
    <t>Vodorovné přemístění větví, kmenů nebo pařezů s naložením, složením a dopravou do 1000 m kmenů stromů jehličnatých, průměru přes 100 do 300 mm</t>
  </si>
  <si>
    <t>162201421</t>
  </si>
  <si>
    <t>Vodorovné přemístění pařezů do 1 km D přes 100 do 300 mm</t>
  </si>
  <si>
    <t>-522452539</t>
  </si>
  <si>
    <t>Vodorovné přemístění větví, kmenů nebo pařezů s naložením, složením a dopravou do 1000 m pařezů kmenů, průměru přes 100 do 300 mm</t>
  </si>
  <si>
    <t>162201422</t>
  </si>
  <si>
    <t>Vodorovné přemístění pařezů do 1 km D přes 300 do 500 mm</t>
  </si>
  <si>
    <t>-1213901414</t>
  </si>
  <si>
    <t>Vodorovné přemístění větví, kmenů nebo pařezů s naložením, složením a dopravou do 1000 m pařezů kmenů, průměru přes 300 do 500 mm</t>
  </si>
  <si>
    <t>162201423</t>
  </si>
  <si>
    <t>Vodorovné přemístění pařezů do 1 km D přes 500 do 700 mm</t>
  </si>
  <si>
    <t>-1101826152</t>
  </si>
  <si>
    <t>Vodorovné přemístění větví, kmenů nebo pařezů s naložením, složením a dopravou do 1000 m pařezů kmenů, průměru přes 500 do 700 mm</t>
  </si>
  <si>
    <t>162201424</t>
  </si>
  <si>
    <t>Vodorovné přemístění pařezů do 1 km D přes 700 do 900 mm</t>
  </si>
  <si>
    <t>1375972764</t>
  </si>
  <si>
    <t>Vodorovné přemístění větví, kmenů nebo pařezů s naložením, složením a dopravou do 1000 m pařezů kmenů, průměru přes 700 do 900 mm</t>
  </si>
  <si>
    <t>162301951</t>
  </si>
  <si>
    <t>Příplatek k vodorovnému přemístění kmenů stromů listnatých D kmene přes 100 do 300 mm ZKD 1 km</t>
  </si>
  <si>
    <t>880531914</t>
  </si>
  <si>
    <t>Vodorovné přemístění větví, kmenů nebo pařezů s naložením, složením a dopravou Příplatek k cenám za každých dalších i započatých 1000 m přes 1000 m kmenů stromů listnatých, o průměru přes 100 do 300 mm</t>
  </si>
  <si>
    <t>Poznámka k položce:_x000D_
celkem do 10 km</t>
  </si>
  <si>
    <t>9*69</t>
  </si>
  <si>
    <t>162301952</t>
  </si>
  <si>
    <t>Příplatek k vodorovnému přemístění kmenů stromů listnatých D kmene přes 300 do 500 mm ZKD 1 km</t>
  </si>
  <si>
    <t>-554315437</t>
  </si>
  <si>
    <t>Vodorovné přemístění větví, kmenů nebo pařezů s naložením, složením a dopravou Příplatek k cenám za každých dalších i započatých 1000 m přes 1000 m kmenů stromů listnatých, o průměru přes 300 do 500 mm</t>
  </si>
  <si>
    <t>9*67</t>
  </si>
  <si>
    <t>162301953</t>
  </si>
  <si>
    <t>Příplatek k vodorovnému přemístění kmenů stromů listnatých D kmene přes 500 do 700 mm ZKD 1 km</t>
  </si>
  <si>
    <t>-1828201882</t>
  </si>
  <si>
    <t>Vodorovné přemístění větví, kmenů nebo pařezů s naložením, složením a dopravou Příplatek k cenám za každých dalších i započatých 1000 m přes 1000 m kmenů stromů listnatých, o průměru přes 500 do 700 mm</t>
  </si>
  <si>
    <t>9*11</t>
  </si>
  <si>
    <t>162301954</t>
  </si>
  <si>
    <t>Příplatek k vodorovnému přemístění kmenů stromů listnatých D kmene přes 700 do 900 mm ZKD 1 km</t>
  </si>
  <si>
    <t>1913136139</t>
  </si>
  <si>
    <t>Vodorovné přemístění větví, kmenů nebo pařezů s naložením, složením a dopravou Příplatek k cenám za každých dalších i započatých 1000 m přes 1000 m kmenů stromů listnatých, o průměru přes 700 do 900 mm</t>
  </si>
  <si>
    <t>9*1</t>
  </si>
  <si>
    <t>162301961</t>
  </si>
  <si>
    <t>Příplatek k vodorovnému přemístění kmenů stromů jehličnatých D kmene přes 100 do 300 mm ZKD 1 km</t>
  </si>
  <si>
    <t>1778727659</t>
  </si>
  <si>
    <t>Vodorovné přemístění větví, kmenů nebo pařezů s naložením, složením a dopravou Příplatek k cenám za každých dalších i započatých 1000 m přes 1000 m kmenů stromů jehličnatých, průměru přes 100 do 300 mm</t>
  </si>
  <si>
    <t>9*12</t>
  </si>
  <si>
    <t>162301971</t>
  </si>
  <si>
    <t>Příplatek k vodorovnému přemístění pařezů D přes 100 do 300 mm ZKD 1 km</t>
  </si>
  <si>
    <t>-767723263</t>
  </si>
  <si>
    <t>Vodorovné přemístění větví, kmenů nebo pařezů s naložením, složením a dopravou Příplatek k cenám za každých dalších i započatých 1000 m přes 1000 m pařezů kmenů, průměru přes 100 do 300 mm</t>
  </si>
  <si>
    <t>9*78</t>
  </si>
  <si>
    <t>162301972</t>
  </si>
  <si>
    <t>Příplatek k vodorovnému přemístění pařezů D přes 300 do 500 mm ZKD 1 km</t>
  </si>
  <si>
    <t>-2034800788</t>
  </si>
  <si>
    <t>Vodorovné přemístění větví, kmenů nebo pařezů s naložením, složením a dopravou Příplatek k cenám za každých dalších i započatých 1000 m přes 1000 m pařezů kmenů, průměru přes 300 do 500 mm</t>
  </si>
  <si>
    <t>9*64</t>
  </si>
  <si>
    <t>162301973</t>
  </si>
  <si>
    <t>Příplatek k vodorovnému přemístění pařezů D přes 500 do 700 mm ZKD 1 km</t>
  </si>
  <si>
    <t>-258664415</t>
  </si>
  <si>
    <t>Vodorovné přemístění větví, kmenů nebo pařezů s naložením, složením a dopravou Příplatek k cenám za každých dalších i započatých 1000 m přes 1000 m pařezů kmenů, průměru přes 500 do 700 mm</t>
  </si>
  <si>
    <t>162301974</t>
  </si>
  <si>
    <t>Příplatek k vodorovnému přemístění pařezů D přes 700 do 900 mm ZKD 1 km</t>
  </si>
  <si>
    <t>-469165748</t>
  </si>
  <si>
    <t>Vodorovné přemístění větví, kmenů nebo pařezů s naložením, složením a dopravou Příplatek k cenám za každých dalších i započatých 1000 m přes 1000 m pařezů kmenů, průměru přes 700 do 900 mm</t>
  </si>
  <si>
    <t>184818231</t>
  </si>
  <si>
    <t>Ochrana kmene průměru do 300 mm bedněním výšky do 2 m</t>
  </si>
  <si>
    <t>-2024057116</t>
  </si>
  <si>
    <t>Ochrana kmene bedněním před poškozením stavebním provozem zřízení včetně odstranění výšky bednění do 2 m průměru kmene do 300 mm</t>
  </si>
  <si>
    <t>Poznámka k položce:_x000D_
dle inventarizačního seznamu dř.č.: 56, 61, 62,151 = celkem 4 ks</t>
  </si>
  <si>
    <t>184818232</t>
  </si>
  <si>
    <t>Ochrana kmene průměru přes 300 do 500 mm bedněním výšky do 2 m</t>
  </si>
  <si>
    <t>1220644658</t>
  </si>
  <si>
    <t>Ochrana kmene bedněním před poškozením stavebním provozem zřízení včetně odstranění výšky bednění do 2 m průměru kmene přes 300 do 500 mm</t>
  </si>
  <si>
    <t>Poznámka k položce:_x000D_
dle inventarizačního seznamu dř.č.: 57, 59, 112,, 152, 154, 225, 227 = celkem 7 ks</t>
  </si>
  <si>
    <t>184818233</t>
  </si>
  <si>
    <t>Ochrana kmene průměru přes 500 do 700 mm bedněním výšky do 2 m</t>
  </si>
  <si>
    <t>-974632392</t>
  </si>
  <si>
    <t>Ochrana kmene bedněním před poškozením stavebním provozem zřízení včetně odstranění výšky bednění do 2 m průměru kmene přes 500 do 700 mm</t>
  </si>
  <si>
    <t>Poznámka k položce:_x000D_
dle inventarizačního seznamu dř.č.: 228, 241 = celkem 2 ks</t>
  </si>
  <si>
    <t>184818235</t>
  </si>
  <si>
    <t>Ochrana kmene průměru přes 900 do 1100 mm bedněním výšky do 2 m</t>
  </si>
  <si>
    <t>-672211575</t>
  </si>
  <si>
    <t>Ochrana kmene bedněním před poškozením stavebním provozem zřízení včetně odstranění výšky bednění do 2 m průměru kmene přes 900 do 1100 mm</t>
  </si>
  <si>
    <t>Poznámka k položce:_x000D_
dle inventarizačního seznamu dř.č.: 240</t>
  </si>
  <si>
    <t>184818239</t>
  </si>
  <si>
    <t>Ochrana kmene průměru přes 1100 mm průměru kmene při výšce bednění do 2 m</t>
  </si>
  <si>
    <t>276871809</t>
  </si>
  <si>
    <t>Ochrana kmene bedněním před poškozením stavebním provozem zřízení včetně odstranění výšky bednění do 2 m průměru kmene přes 1100 mm</t>
  </si>
  <si>
    <t>Poznámka k položce:_x000D_
dle inventarizačního seznamu dř.č.: 54</t>
  </si>
  <si>
    <t>-806334667</t>
  </si>
  <si>
    <t>Přesun hmot pro sadovnické a krajinářské úpravy ručně (bez užití mechanizace) dopravní vzdálenost do 100 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</si>
</sst>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4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80008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9" fillId="0" borderId="0" applyNumberFormat="0" applyFill="0" applyBorder="0" applyAlignment="0" applyProtection="0"/>
  </cellStyleXfs>
  <cellXfs count="224">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Alignment="1">
      <alignment horizontal="left" vertical="center"/>
    </xf>
    <xf numFmtId="0" fontId="0" fillId="0" borderId="1" xfId="0" applyBorder="1"/>
    <xf numFmtId="0" fontId="0" fillId="0" borderId="2" xfId="0" applyBorder="1"/>
    <xf numFmtId="0" fontId="0" fillId="0" borderId="3" xfId="0" applyBorder="1"/>
    <xf numFmtId="0" fontId="13" fillId="0" borderId="0" xfId="0" applyFont="1" applyAlignment="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lignment horizontal="left" vertical="center" wrapText="1"/>
    </xf>
    <xf numFmtId="0" fontId="0" fillId="0" borderId="4" xfId="0" applyBorder="1"/>
    <xf numFmtId="0" fontId="0" fillId="0" borderId="3" xfId="0" applyBorder="1" applyAlignment="1">
      <alignment vertical="center"/>
    </xf>
    <xf numFmtId="0" fontId="17" fillId="0" borderId="5" xfId="0" applyFont="1" applyBorder="1" applyAlignment="1">
      <alignment horizontal="left" vertical="center"/>
    </xf>
    <xf numFmtId="0" fontId="0" fillId="0" borderId="5" xfId="0" applyBorder="1" applyAlignment="1">
      <alignment vertical="center"/>
    </xf>
    <xf numFmtId="0" fontId="1" fillId="0" borderId="0" xfId="0" applyFont="1" applyAlignment="1">
      <alignment horizontal="right" vertical="center"/>
    </xf>
    <xf numFmtId="0" fontId="1" fillId="0" borderId="3" xfId="0" applyFont="1" applyBorder="1" applyAlignment="1">
      <alignment vertical="center"/>
    </xf>
    <xf numFmtId="0" fontId="0" fillId="3" borderId="0" xfId="0" applyFill="1" applyAlignment="1">
      <alignment vertical="center"/>
    </xf>
    <xf numFmtId="0" fontId="4" fillId="3" borderId="6" xfId="0" applyFont="1" applyFill="1" applyBorder="1" applyAlignment="1">
      <alignment horizontal="left" vertical="center"/>
    </xf>
    <xf numFmtId="0" fontId="0" fillId="3" borderId="7" xfId="0" applyFill="1" applyBorder="1" applyAlignment="1">
      <alignment vertical="center"/>
    </xf>
    <xf numFmtId="0" fontId="4" fillId="3" borderId="7" xfId="0" applyFont="1" applyFill="1" applyBorder="1" applyAlignment="1">
      <alignment horizontal="center" vertical="center"/>
    </xf>
    <xf numFmtId="0" fontId="19"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9" xfId="0" applyBorder="1" applyAlignment="1">
      <alignment vertical="center"/>
    </xf>
    <xf numFmtId="0" fontId="0" fillId="0" borderId="10" xfId="0" applyBorder="1" applyAlignment="1">
      <alignment vertical="center"/>
    </xf>
    <xf numFmtId="0" fontId="0" fillId="0" borderId="1" xfId="0" applyBorder="1" applyAlignment="1">
      <alignment vertical="center"/>
    </xf>
    <xf numFmtId="0" fontId="0" fillId="0" borderId="2" xfId="0" applyBorder="1" applyAlignment="1">
      <alignment vertical="center"/>
    </xf>
    <xf numFmtId="0" fontId="2" fillId="0" borderId="3" xfId="0" applyFont="1" applyBorder="1" applyAlignment="1">
      <alignment vertical="center"/>
    </xf>
    <xf numFmtId="0" fontId="3" fillId="0" borderId="3" xfId="0" applyFont="1" applyBorder="1" applyAlignment="1">
      <alignment vertical="center"/>
    </xf>
    <xf numFmtId="0" fontId="3" fillId="0" borderId="0" xfId="0" applyFont="1" applyAlignment="1">
      <alignment horizontal="left" vertical="center"/>
    </xf>
    <xf numFmtId="0" fontId="17" fillId="0" borderId="0" xfId="0" applyFont="1" applyAlignment="1">
      <alignment vertical="center"/>
    </xf>
    <xf numFmtId="165" fontId="2" fillId="0" borderId="0" xfId="0" applyNumberFormat="1" applyFont="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1" fillId="0" borderId="0" xfId="0" applyFont="1" applyAlignment="1">
      <alignment horizontal="left" vertical="center"/>
    </xf>
    <xf numFmtId="0" fontId="0" fillId="0" borderId="15" xfId="0" applyBorder="1" applyAlignment="1">
      <alignment vertical="center"/>
    </xf>
    <xf numFmtId="0" fontId="0" fillId="4" borderId="7" xfId="0" applyFill="1" applyBorder="1" applyAlignment="1">
      <alignment vertical="center"/>
    </xf>
    <xf numFmtId="0" fontId="22" fillId="4" borderId="0" xfId="0" applyFont="1" applyFill="1" applyAlignment="1">
      <alignment horizontal="center" vertical="center"/>
    </xf>
    <xf numFmtId="0" fontId="23" fillId="0" borderId="16" xfId="0" applyFont="1" applyBorder="1" applyAlignment="1">
      <alignment horizontal="center" vertical="center" wrapText="1"/>
    </xf>
    <xf numFmtId="0" fontId="23" fillId="0" borderId="17" xfId="0" applyFont="1" applyBorder="1" applyAlignment="1">
      <alignment horizontal="center" vertical="center" wrapText="1"/>
    </xf>
    <xf numFmtId="0" fontId="23" fillId="0" borderId="18" xfId="0" applyFont="1" applyBorder="1" applyAlignment="1">
      <alignment horizontal="center" vertical="center" wrapText="1"/>
    </xf>
    <xf numFmtId="0" fontId="0" fillId="0" borderId="11" xfId="0" applyBorder="1" applyAlignment="1">
      <alignment vertical="center"/>
    </xf>
    <xf numFmtId="0" fontId="4" fillId="0" borderId="3" xfId="0" applyFont="1" applyBorder="1" applyAlignment="1">
      <alignment vertical="center"/>
    </xf>
    <xf numFmtId="0" fontId="24" fillId="0" borderId="0" xfId="0" applyFont="1" applyAlignment="1">
      <alignment horizontal="left" vertical="center"/>
    </xf>
    <xf numFmtId="0" fontId="24" fillId="0" borderId="0" xfId="0" applyFont="1" applyAlignment="1">
      <alignment vertical="center"/>
    </xf>
    <xf numFmtId="4" fontId="24" fillId="0" borderId="0" xfId="0" applyNumberFormat="1" applyFont="1" applyAlignment="1">
      <alignment vertical="center"/>
    </xf>
    <xf numFmtId="0" fontId="4" fillId="0" borderId="0" xfId="0" applyFont="1" applyAlignment="1">
      <alignment horizontal="center" vertical="center"/>
    </xf>
    <xf numFmtId="4" fontId="20" fillId="0" borderId="14" xfId="0" applyNumberFormat="1" applyFont="1" applyBorder="1" applyAlignment="1">
      <alignment vertical="center"/>
    </xf>
    <xf numFmtId="4" fontId="20" fillId="0" borderId="0" xfId="0" applyNumberFormat="1" applyFont="1" applyAlignment="1">
      <alignment vertical="center"/>
    </xf>
    <xf numFmtId="166" fontId="20" fillId="0" borderId="0" xfId="0" applyNumberFormat="1" applyFont="1" applyAlignment="1">
      <alignment vertical="center"/>
    </xf>
    <xf numFmtId="4" fontId="20" fillId="0" borderId="15" xfId="0" applyNumberFormat="1" applyFont="1" applyBorder="1" applyAlignment="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3" xfId="0" applyFont="1" applyBorder="1" applyAlignment="1">
      <alignment vertical="center"/>
    </xf>
    <xf numFmtId="0" fontId="27" fillId="0" borderId="0" xfId="0" applyFont="1" applyAlignment="1">
      <alignment vertical="center"/>
    </xf>
    <xf numFmtId="0" fontId="28" fillId="0" borderId="0" xfId="0" applyFont="1" applyAlignment="1">
      <alignment vertical="center"/>
    </xf>
    <xf numFmtId="0" fontId="3" fillId="0" borderId="0" xfId="0" applyFont="1" applyAlignment="1">
      <alignment horizontal="center" vertical="center"/>
    </xf>
    <xf numFmtId="4" fontId="29" fillId="0" borderId="14" xfId="0" applyNumberFormat="1" applyFont="1" applyBorder="1" applyAlignment="1">
      <alignment vertical="center"/>
    </xf>
    <xf numFmtId="4" fontId="29" fillId="0" borderId="0" xfId="0" applyNumberFormat="1" applyFont="1" applyAlignment="1">
      <alignment vertical="center"/>
    </xf>
    <xf numFmtId="166" fontId="29" fillId="0" borderId="0" xfId="0" applyNumberFormat="1" applyFont="1" applyAlignment="1">
      <alignment vertical="center"/>
    </xf>
    <xf numFmtId="4" fontId="29" fillId="0" borderId="15" xfId="0" applyNumberFormat="1" applyFont="1" applyBorder="1" applyAlignment="1">
      <alignment vertical="center"/>
    </xf>
    <xf numFmtId="0" fontId="5" fillId="0" borderId="0" xfId="0" applyFont="1" applyAlignment="1">
      <alignment horizontal="left" vertical="center"/>
    </xf>
    <xf numFmtId="4" fontId="29" fillId="0" borderId="19" xfId="0" applyNumberFormat="1" applyFont="1" applyBorder="1" applyAlignment="1">
      <alignment vertical="center"/>
    </xf>
    <xf numFmtId="4" fontId="29" fillId="0" borderId="20" xfId="0" applyNumberFormat="1" applyFont="1" applyBorder="1" applyAlignment="1">
      <alignment vertical="center"/>
    </xf>
    <xf numFmtId="166" fontId="29" fillId="0" borderId="20" xfId="0" applyNumberFormat="1" applyFont="1" applyBorder="1" applyAlignment="1">
      <alignment vertical="center"/>
    </xf>
    <xf numFmtId="4" fontId="29" fillId="0" borderId="21" xfId="0" applyNumberFormat="1" applyFont="1" applyBorder="1" applyAlignment="1">
      <alignment vertical="center"/>
    </xf>
    <xf numFmtId="0" fontId="30" fillId="0" borderId="0" xfId="0" applyFont="1" applyAlignment="1">
      <alignment horizontal="left" vertical="center"/>
    </xf>
    <xf numFmtId="0" fontId="0" fillId="0" borderId="3" xfId="0" applyBorder="1" applyAlignment="1">
      <alignment vertical="center" wrapText="1"/>
    </xf>
    <xf numFmtId="0" fontId="17"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ill="1" applyAlignment="1">
      <alignment vertical="center"/>
    </xf>
    <xf numFmtId="0" fontId="4" fillId="4" borderId="6" xfId="0" applyFont="1" applyFill="1" applyBorder="1" applyAlignment="1">
      <alignment horizontal="lef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ill="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22" fillId="4" borderId="0" xfId="0" applyFont="1" applyFill="1" applyAlignment="1">
      <alignment horizontal="left" vertical="center"/>
    </xf>
    <xf numFmtId="0" fontId="22" fillId="4" borderId="0" xfId="0" applyFont="1" applyFill="1" applyAlignment="1">
      <alignment horizontal="right" vertical="center"/>
    </xf>
    <xf numFmtId="0" fontId="31" fillId="0" borderId="0" xfId="0" applyFont="1" applyAlignment="1">
      <alignment horizontal="left" vertical="center"/>
    </xf>
    <xf numFmtId="0" fontId="6" fillId="0" borderId="3" xfId="0" applyFont="1" applyBorder="1" applyAlignment="1">
      <alignment vertical="center"/>
    </xf>
    <xf numFmtId="0" fontId="6" fillId="0" borderId="20" xfId="0" applyFont="1" applyBorder="1" applyAlignment="1">
      <alignment horizontal="left" vertical="center"/>
    </xf>
    <xf numFmtId="0" fontId="6" fillId="0" borderId="20" xfId="0" applyFont="1" applyBorder="1" applyAlignment="1">
      <alignment vertical="center"/>
    </xf>
    <xf numFmtId="4" fontId="6" fillId="0" borderId="20" xfId="0" applyNumberFormat="1" applyFont="1" applyBorder="1" applyAlignment="1">
      <alignment vertical="center"/>
    </xf>
    <xf numFmtId="0" fontId="7" fillId="0" borderId="3" xfId="0" applyFont="1" applyBorder="1" applyAlignment="1">
      <alignment vertical="center"/>
    </xf>
    <xf numFmtId="0" fontId="7" fillId="0" borderId="20" xfId="0" applyFont="1" applyBorder="1" applyAlignment="1">
      <alignment horizontal="left" vertical="center"/>
    </xf>
    <xf numFmtId="0" fontId="7" fillId="0" borderId="20" xfId="0" applyFont="1" applyBorder="1" applyAlignment="1">
      <alignment vertical="center"/>
    </xf>
    <xf numFmtId="4" fontId="7" fillId="0" borderId="20" xfId="0" applyNumberFormat="1" applyFont="1" applyBorder="1" applyAlignment="1">
      <alignment vertical="center"/>
    </xf>
    <xf numFmtId="0" fontId="0" fillId="0" borderId="3" xfId="0" applyBorder="1" applyAlignment="1">
      <alignment horizontal="center" vertical="center" wrapText="1"/>
    </xf>
    <xf numFmtId="0" fontId="22" fillId="4" borderId="16" xfId="0" applyFont="1" applyFill="1" applyBorder="1" applyAlignment="1">
      <alignment horizontal="center" vertical="center" wrapText="1"/>
    </xf>
    <xf numFmtId="0" fontId="22" fillId="4" borderId="17" xfId="0" applyFont="1" applyFill="1" applyBorder="1" applyAlignment="1">
      <alignment horizontal="center" vertical="center" wrapText="1"/>
    </xf>
    <xf numFmtId="0" fontId="22" fillId="4" borderId="18" xfId="0" applyFont="1" applyFill="1" applyBorder="1" applyAlignment="1">
      <alignment horizontal="center" vertical="center" wrapText="1"/>
    </xf>
    <xf numFmtId="4" fontId="24" fillId="0" borderId="0" xfId="0" applyNumberFormat="1" applyFont="1"/>
    <xf numFmtId="166" fontId="32" fillId="0" borderId="12" xfId="0" applyNumberFormat="1" applyFont="1" applyBorder="1"/>
    <xf numFmtId="166" fontId="32" fillId="0" borderId="13" xfId="0" applyNumberFormat="1" applyFont="1" applyBorder="1"/>
    <xf numFmtId="4" fontId="33" fillId="0" borderId="0" xfId="0" applyNumberFormat="1" applyFont="1" applyAlignment="1">
      <alignment vertical="center"/>
    </xf>
    <xf numFmtId="0" fontId="8" fillId="0" borderId="3" xfId="0" applyFont="1" applyBorder="1"/>
    <xf numFmtId="0" fontId="8" fillId="0" borderId="0" xfId="0" applyFont="1" applyAlignment="1">
      <alignment horizontal="left"/>
    </xf>
    <xf numFmtId="0" fontId="6" fillId="0" borderId="0" xfId="0" applyFont="1" applyAlignment="1">
      <alignment horizontal="left"/>
    </xf>
    <xf numFmtId="0" fontId="8" fillId="0" borderId="0" xfId="0" applyFont="1" applyProtection="1">
      <protection locked="0"/>
    </xf>
    <xf numFmtId="4" fontId="6" fillId="0" borderId="0" xfId="0" applyNumberFormat="1" applyFont="1"/>
    <xf numFmtId="0" fontId="8" fillId="0" borderId="14" xfId="0" applyFont="1" applyBorder="1"/>
    <xf numFmtId="166" fontId="8" fillId="0" borderId="0" xfId="0" applyNumberFormat="1" applyFont="1"/>
    <xf numFmtId="166" fontId="8" fillId="0" borderId="15" xfId="0" applyNumberFormat="1" applyFont="1" applyBorder="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xf numFmtId="0" fontId="22" fillId="0" borderId="22" xfId="0" applyFont="1" applyBorder="1" applyAlignment="1">
      <alignment horizontal="center" vertical="center"/>
    </xf>
    <xf numFmtId="49" fontId="22" fillId="0" borderId="22" xfId="0" applyNumberFormat="1" applyFont="1" applyBorder="1" applyAlignment="1">
      <alignment horizontal="left" vertical="center" wrapText="1"/>
    </xf>
    <xf numFmtId="0" fontId="22" fillId="0" borderId="22" xfId="0" applyFont="1" applyBorder="1" applyAlignment="1">
      <alignment horizontal="left" vertical="center" wrapText="1"/>
    </xf>
    <xf numFmtId="0" fontId="22" fillId="0" borderId="22" xfId="0" applyFont="1" applyBorder="1" applyAlignment="1">
      <alignment horizontal="center" vertical="center" wrapText="1"/>
    </xf>
    <xf numFmtId="167" fontId="22" fillId="0" borderId="22" xfId="0" applyNumberFormat="1" applyFont="1" applyBorder="1" applyAlignment="1">
      <alignment vertical="center"/>
    </xf>
    <xf numFmtId="4" fontId="22" fillId="2" borderId="22" xfId="0" applyNumberFormat="1" applyFont="1" applyFill="1" applyBorder="1" applyAlignment="1" applyProtection="1">
      <alignment vertical="center"/>
      <protection locked="0"/>
    </xf>
    <xf numFmtId="4" fontId="22" fillId="0" borderId="22" xfId="0" applyNumberFormat="1" applyFont="1" applyBorder="1" applyAlignment="1">
      <alignment vertical="center"/>
    </xf>
    <xf numFmtId="0" fontId="23" fillId="2" borderId="14" xfId="0" applyFont="1" applyFill="1" applyBorder="1" applyAlignment="1" applyProtection="1">
      <alignment horizontal="left" vertical="center"/>
      <protection locked="0"/>
    </xf>
    <xf numFmtId="0" fontId="23" fillId="0" borderId="0" xfId="0" applyFont="1" applyAlignment="1">
      <alignment horizontal="center" vertical="center"/>
    </xf>
    <xf numFmtId="166" fontId="23" fillId="0" borderId="0" xfId="0" applyNumberFormat="1" applyFont="1" applyAlignment="1">
      <alignment vertical="center"/>
    </xf>
    <xf numFmtId="166" fontId="23" fillId="0" borderId="15" xfId="0" applyNumberFormat="1" applyFont="1" applyBorder="1" applyAlignment="1">
      <alignment vertical="center"/>
    </xf>
    <xf numFmtId="0" fontId="22" fillId="0" borderId="0" xfId="0" applyFont="1" applyAlignment="1">
      <alignment horizontal="left" vertical="center"/>
    </xf>
    <xf numFmtId="4" fontId="0" fillId="0" borderId="0" xfId="0" applyNumberFormat="1" applyAlignment="1">
      <alignment vertical="center"/>
    </xf>
    <xf numFmtId="0" fontId="34" fillId="0" borderId="0" xfId="0" applyFont="1" applyAlignment="1">
      <alignment horizontal="left" vertical="center"/>
    </xf>
    <xf numFmtId="0" fontId="35" fillId="0" borderId="0" xfId="0" applyFont="1" applyAlignment="1">
      <alignment horizontal="left" vertical="center" wrapText="1"/>
    </xf>
    <xf numFmtId="0" fontId="0" fillId="0" borderId="0" xfId="0" applyAlignment="1" applyProtection="1">
      <alignment vertical="center"/>
      <protection locked="0"/>
    </xf>
    <xf numFmtId="0" fontId="0" fillId="0" borderId="14" xfId="0" applyBorder="1" applyAlignment="1">
      <alignment vertical="center"/>
    </xf>
    <xf numFmtId="0" fontId="36" fillId="0" borderId="0" xfId="0" applyFont="1" applyAlignment="1">
      <alignment vertical="center" wrapText="1"/>
    </xf>
    <xf numFmtId="0" fontId="37" fillId="0" borderId="22" xfId="0" applyFont="1" applyBorder="1" applyAlignment="1">
      <alignment horizontal="center" vertical="center"/>
    </xf>
    <xf numFmtId="49" fontId="37" fillId="0" borderId="22" xfId="0" applyNumberFormat="1" applyFont="1" applyBorder="1" applyAlignment="1">
      <alignment horizontal="left" vertical="center" wrapText="1"/>
    </xf>
    <xf numFmtId="0" fontId="37" fillId="0" borderId="22" xfId="0" applyFont="1" applyBorder="1" applyAlignment="1">
      <alignment horizontal="left" vertical="center" wrapText="1"/>
    </xf>
    <xf numFmtId="0" fontId="37" fillId="0" borderId="22" xfId="0" applyFont="1" applyBorder="1" applyAlignment="1">
      <alignment horizontal="center" vertical="center" wrapText="1"/>
    </xf>
    <xf numFmtId="167" fontId="37" fillId="0" borderId="22" xfId="0" applyNumberFormat="1" applyFont="1" applyBorder="1" applyAlignment="1">
      <alignment vertical="center"/>
    </xf>
    <xf numFmtId="4" fontId="37" fillId="2" borderId="22" xfId="0" applyNumberFormat="1" applyFont="1" applyFill="1" applyBorder="1" applyAlignment="1" applyProtection="1">
      <alignment vertical="center"/>
      <protection locked="0"/>
    </xf>
    <xf numFmtId="4" fontId="37" fillId="0" borderId="22" xfId="0" applyNumberFormat="1" applyFont="1" applyBorder="1" applyAlignment="1">
      <alignment vertical="center"/>
    </xf>
    <xf numFmtId="0" fontId="38" fillId="0" borderId="3" xfId="0" applyFont="1" applyBorder="1" applyAlignment="1">
      <alignment vertical="center"/>
    </xf>
    <xf numFmtId="0" fontId="37" fillId="2" borderId="14" xfId="0" applyFont="1" applyFill="1" applyBorder="1" applyAlignment="1" applyProtection="1">
      <alignment horizontal="left" vertical="center"/>
      <protection locked="0"/>
    </xf>
    <xf numFmtId="0" fontId="37" fillId="0" borderId="0" xfId="0" applyFont="1" applyAlignment="1">
      <alignment horizontal="center" vertical="center"/>
    </xf>
    <xf numFmtId="0" fontId="9" fillId="0" borderId="3" xfId="0" applyFont="1" applyBorder="1" applyAlignment="1">
      <alignment vertical="center"/>
    </xf>
    <xf numFmtId="0" fontId="9" fillId="0" borderId="0" xfId="0" applyFont="1" applyAlignment="1">
      <alignment horizontal="left" vertical="center"/>
    </xf>
    <xf numFmtId="0" fontId="9" fillId="0" borderId="0" xfId="0" applyFont="1" applyAlignment="1">
      <alignment horizontal="left" vertical="center" wrapText="1"/>
    </xf>
    <xf numFmtId="167" fontId="9" fillId="0" borderId="0" xfId="0" applyNumberFormat="1" applyFont="1" applyAlignment="1">
      <alignment vertical="center"/>
    </xf>
    <xf numFmtId="0" fontId="9" fillId="0" borderId="0" xfId="0" applyFont="1" applyAlignment="1" applyProtection="1">
      <alignment vertical="center"/>
      <protection locked="0"/>
    </xf>
    <xf numFmtId="0" fontId="9" fillId="0" borderId="14" xfId="0" applyFont="1" applyBorder="1" applyAlignment="1">
      <alignment vertical="center"/>
    </xf>
    <xf numFmtId="0" fontId="9" fillId="0" borderId="15" xfId="0" applyFont="1" applyBorder="1" applyAlignment="1">
      <alignment vertical="center"/>
    </xf>
    <xf numFmtId="0" fontId="10" fillId="0" borderId="3"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0" fontId="10" fillId="0" borderId="0" xfId="0" applyFont="1" applyAlignment="1" applyProtection="1">
      <alignment vertical="center"/>
      <protection locked="0"/>
    </xf>
    <xf numFmtId="0" fontId="10" fillId="0" borderId="14" xfId="0" applyFont="1" applyBorder="1" applyAlignment="1">
      <alignment vertical="center"/>
    </xf>
    <xf numFmtId="0" fontId="10" fillId="0" borderId="15" xfId="0" applyFont="1" applyBorder="1" applyAlignment="1">
      <alignment vertical="center"/>
    </xf>
    <xf numFmtId="0" fontId="11" fillId="0" borderId="3" xfId="0" applyFont="1" applyBorder="1" applyAlignment="1">
      <alignment vertical="center"/>
    </xf>
    <xf numFmtId="0" fontId="11" fillId="0" borderId="0" xfId="0" applyFont="1" applyAlignment="1">
      <alignment horizontal="left" vertical="center"/>
    </xf>
    <xf numFmtId="0" fontId="11" fillId="0" borderId="0" xfId="0" applyFont="1" applyAlignment="1">
      <alignment horizontal="left" vertical="center" wrapText="1"/>
    </xf>
    <xf numFmtId="167" fontId="11" fillId="0" borderId="0" xfId="0" applyNumberFormat="1" applyFont="1" applyAlignment="1">
      <alignment vertical="center"/>
    </xf>
    <xf numFmtId="0" fontId="11" fillId="0" borderId="0" xfId="0" applyFont="1" applyAlignment="1" applyProtection="1">
      <alignment vertical="center"/>
      <protection locked="0"/>
    </xf>
    <xf numFmtId="0" fontId="11" fillId="0" borderId="14" xfId="0" applyFont="1" applyBorder="1" applyAlignment="1">
      <alignment vertical="center"/>
    </xf>
    <xf numFmtId="0" fontId="11" fillId="0" borderId="15" xfId="0" applyFont="1" applyBorder="1" applyAlignment="1">
      <alignment vertical="center"/>
    </xf>
    <xf numFmtId="0" fontId="0" fillId="0" borderId="19" xfId="0" applyBorder="1" applyAlignment="1">
      <alignment vertical="center"/>
    </xf>
    <xf numFmtId="0" fontId="0" fillId="0" borderId="20" xfId="0" applyBorder="1" applyAlignment="1">
      <alignment vertical="center"/>
    </xf>
    <xf numFmtId="0" fontId="0" fillId="0" borderId="21" xfId="0" applyBorder="1" applyAlignment="1">
      <alignment vertical="center"/>
    </xf>
    <xf numFmtId="0" fontId="16" fillId="0" borderId="0" xfId="0" applyFont="1" applyAlignment="1">
      <alignment horizontal="left" vertical="top" wrapText="1"/>
    </xf>
    <xf numFmtId="0" fontId="16" fillId="0" borderId="0" xfId="0" applyFont="1" applyAlignment="1">
      <alignment horizontal="left" vertical="center"/>
    </xf>
    <xf numFmtId="0" fontId="18" fillId="0" borderId="0" xfId="0" applyFont="1" applyAlignment="1">
      <alignment horizontal="left" vertical="center"/>
    </xf>
    <xf numFmtId="0" fontId="2" fillId="0" borderId="0" xfId="0" applyFont="1" applyAlignment="1">
      <alignment horizontal="left" vertical="center"/>
    </xf>
    <xf numFmtId="0" fontId="0" fillId="0" borderId="0" xfId="0"/>
    <xf numFmtId="0" fontId="3" fillId="0" borderId="0" xfId="0" applyFont="1" applyAlignment="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center" wrapText="1"/>
    </xf>
    <xf numFmtId="4" fontId="17" fillId="0" borderId="5" xfId="0" applyNumberFormat="1" applyFont="1" applyBorder="1" applyAlignment="1">
      <alignment vertical="center"/>
    </xf>
    <xf numFmtId="0" fontId="0" fillId="0" borderId="5" xfId="0" applyBorder="1" applyAlignment="1">
      <alignment vertical="center"/>
    </xf>
    <xf numFmtId="0" fontId="1" fillId="0" borderId="0" xfId="0" applyFont="1" applyAlignment="1">
      <alignment horizontal="right" vertical="center"/>
    </xf>
    <xf numFmtId="4" fontId="18" fillId="0" borderId="0" xfId="0" applyNumberFormat="1" applyFont="1" applyAlignment="1">
      <alignment vertical="center"/>
    </xf>
    <xf numFmtId="0" fontId="1" fillId="0" borderId="0" xfId="0" applyFont="1" applyAlignment="1">
      <alignment vertical="center"/>
    </xf>
    <xf numFmtId="164" fontId="1" fillId="0" borderId="0" xfId="0" applyNumberFormat="1" applyFont="1" applyAlignment="1">
      <alignment horizontal="left" vertical="center"/>
    </xf>
    <xf numFmtId="0" fontId="4" fillId="3" borderId="7" xfId="0" applyFont="1" applyFill="1" applyBorder="1" applyAlignment="1">
      <alignment horizontal="left" vertical="center"/>
    </xf>
    <xf numFmtId="0" fontId="0" fillId="3" borderId="7" xfId="0" applyFill="1" applyBorder="1" applyAlignment="1">
      <alignment vertical="center"/>
    </xf>
    <xf numFmtId="4" fontId="4" fillId="3" borderId="7" xfId="0" applyNumberFormat="1" applyFont="1" applyFill="1" applyBorder="1" applyAlignment="1">
      <alignment vertical="center"/>
    </xf>
    <xf numFmtId="0" fontId="0" fillId="3" borderId="8" xfId="0" applyFill="1" applyBorder="1" applyAlignment="1">
      <alignment vertical="center"/>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21" fillId="0" borderId="14" xfId="0" applyFont="1" applyBorder="1" applyAlignment="1">
      <alignment horizontal="left" vertical="center"/>
    </xf>
    <xf numFmtId="0" fontId="21" fillId="0" borderId="0" xfId="0" applyFont="1" applyAlignment="1">
      <alignment horizontal="left" vertical="center"/>
    </xf>
    <xf numFmtId="0" fontId="22" fillId="4" borderId="6" xfId="0" applyFont="1" applyFill="1" applyBorder="1" applyAlignment="1">
      <alignment horizontal="center" vertical="center"/>
    </xf>
    <xf numFmtId="0" fontId="22" fillId="4" borderId="7" xfId="0" applyFont="1" applyFill="1" applyBorder="1" applyAlignment="1">
      <alignment horizontal="left" vertical="center"/>
    </xf>
    <xf numFmtId="0" fontId="22" fillId="4" borderId="7" xfId="0" applyFont="1" applyFill="1" applyBorder="1" applyAlignment="1">
      <alignment horizontal="center" vertical="center"/>
    </xf>
    <xf numFmtId="0" fontId="22" fillId="4" borderId="7" xfId="0" applyFont="1" applyFill="1" applyBorder="1" applyAlignment="1">
      <alignment horizontal="right" vertical="center"/>
    </xf>
    <xf numFmtId="0" fontId="22" fillId="4" borderId="8" xfId="0" applyFont="1" applyFill="1" applyBorder="1" applyAlignment="1">
      <alignment horizontal="left" vertical="center"/>
    </xf>
    <xf numFmtId="4" fontId="28" fillId="0" borderId="0" xfId="0" applyNumberFormat="1" applyFont="1" applyAlignment="1">
      <alignment vertical="center"/>
    </xf>
    <xf numFmtId="0" fontId="28" fillId="0" borderId="0" xfId="0" applyFont="1" applyAlignment="1">
      <alignment vertical="center"/>
    </xf>
    <xf numFmtId="0" fontId="27" fillId="0" borderId="0" xfId="0" applyFont="1" applyAlignment="1">
      <alignment horizontal="left" vertical="center" wrapText="1"/>
    </xf>
    <xf numFmtId="4" fontId="24" fillId="0" borderId="0" xfId="0" applyNumberFormat="1" applyFont="1" applyAlignment="1">
      <alignment horizontal="right" vertical="center"/>
    </xf>
    <xf numFmtId="4" fontId="24" fillId="0" borderId="0" xfId="0" applyNumberFormat="1" applyFont="1" applyAlignment="1">
      <alignment vertical="center"/>
    </xf>
    <xf numFmtId="0" fontId="1" fillId="0" borderId="0" xfId="0" applyFont="1" applyAlignment="1">
      <alignment horizontal="left" vertical="center" wrapText="1"/>
    </xf>
    <xf numFmtId="0" fontId="1" fillId="0" borderId="0" xfId="0" applyFont="1" applyAlignment="1">
      <alignment horizontal="left" vertical="center"/>
    </xf>
    <xf numFmtId="0" fontId="0" fillId="0" borderId="0" xfId="0" applyAlignment="1">
      <alignment vertical="center"/>
    </xf>
    <xf numFmtId="0" fontId="2" fillId="2" borderId="0" xfId="0" applyFont="1" applyFill="1" applyAlignment="1" applyProtection="1">
      <alignment horizontal="left" vertical="center"/>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98"/>
  <sheetViews>
    <sheetView showGridLines="0" tabSelected="1" workbookViewId="0">
      <selection activeCell="AI19" sqref="AI19"/>
    </sheetView>
  </sheetViews>
  <sheetFormatPr defaultRowHeight="1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hidden="1" customWidth="1"/>
    <col min="44" max="44" width="13.6640625" customWidth="1"/>
    <col min="45" max="47" width="25.83203125" hidden="1" customWidth="1"/>
    <col min="48" max="49" width="21.6640625" hidden="1" customWidth="1"/>
    <col min="50" max="51" width="25" hidden="1" customWidth="1"/>
    <col min="52" max="52" width="21.6640625" hidden="1" customWidth="1"/>
    <col min="53" max="53" width="19.1640625" hidden="1" customWidth="1"/>
    <col min="54" max="54" width="25" hidden="1" customWidth="1"/>
    <col min="55" max="55" width="21.6640625" hidden="1" customWidth="1"/>
    <col min="56" max="56" width="19.1640625" hidden="1" customWidth="1"/>
    <col min="57" max="57" width="66.5" customWidth="1"/>
    <col min="71" max="91" width="9.33203125" hidden="1"/>
  </cols>
  <sheetData>
    <row r="1" spans="1:74" ht="11.25">
      <c r="A1" s="15" t="s">
        <v>0</v>
      </c>
      <c r="AZ1" s="15" t="s">
        <v>1</v>
      </c>
      <c r="BA1" s="15" t="s">
        <v>2</v>
      </c>
      <c r="BB1" s="15" t="s">
        <v>3</v>
      </c>
      <c r="BT1" s="15" t="s">
        <v>4</v>
      </c>
      <c r="BU1" s="15" t="s">
        <v>4</v>
      </c>
      <c r="BV1" s="15" t="s">
        <v>5</v>
      </c>
    </row>
    <row r="2" spans="1:74" ht="36.950000000000003" customHeight="1">
      <c r="AR2" s="186"/>
      <c r="AS2" s="186"/>
      <c r="AT2" s="186"/>
      <c r="AU2" s="186"/>
      <c r="AV2" s="186"/>
      <c r="AW2" s="186"/>
      <c r="AX2" s="186"/>
      <c r="AY2" s="186"/>
      <c r="AZ2" s="186"/>
      <c r="BA2" s="186"/>
      <c r="BB2" s="186"/>
      <c r="BC2" s="186"/>
      <c r="BD2" s="186"/>
      <c r="BE2" s="186"/>
      <c r="BS2" s="16" t="s">
        <v>6</v>
      </c>
      <c r="BT2" s="16" t="s">
        <v>7</v>
      </c>
    </row>
    <row r="3" spans="1:74" ht="6.95" customHeight="1">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9"/>
      <c r="BS3" s="16" t="s">
        <v>6</v>
      </c>
      <c r="BT3" s="16" t="s">
        <v>8</v>
      </c>
    </row>
    <row r="4" spans="1:74" ht="24.95" customHeight="1">
      <c r="B4" s="19"/>
      <c r="D4" s="20" t="s">
        <v>9</v>
      </c>
      <c r="AR4" s="19"/>
      <c r="AS4" s="21" t="s">
        <v>10</v>
      </c>
      <c r="BE4" s="22" t="s">
        <v>11</v>
      </c>
      <c r="BS4" s="16" t="s">
        <v>12</v>
      </c>
    </row>
    <row r="5" spans="1:74" ht="12" customHeight="1">
      <c r="B5" s="19"/>
      <c r="D5" s="23" t="s">
        <v>13</v>
      </c>
      <c r="K5" s="185" t="s">
        <v>14</v>
      </c>
      <c r="L5" s="186"/>
      <c r="M5" s="186"/>
      <c r="N5" s="186"/>
      <c r="O5" s="186"/>
      <c r="P5" s="186"/>
      <c r="Q5" s="186"/>
      <c r="R5" s="186"/>
      <c r="S5" s="186"/>
      <c r="T5" s="186"/>
      <c r="U5" s="186"/>
      <c r="V5" s="186"/>
      <c r="W5" s="186"/>
      <c r="X5" s="186"/>
      <c r="Y5" s="186"/>
      <c r="Z5" s="186"/>
      <c r="AA5" s="186"/>
      <c r="AB5" s="186"/>
      <c r="AC5" s="186"/>
      <c r="AD5" s="186"/>
      <c r="AE5" s="186"/>
      <c r="AF5" s="186"/>
      <c r="AG5" s="186"/>
      <c r="AH5" s="186"/>
      <c r="AI5" s="186"/>
      <c r="AJ5" s="186"/>
      <c r="AK5" s="186"/>
      <c r="AL5" s="186"/>
      <c r="AM5" s="186"/>
      <c r="AN5" s="186"/>
      <c r="AO5" s="186"/>
      <c r="AR5" s="19"/>
      <c r="BE5" s="182" t="s">
        <v>15</v>
      </c>
      <c r="BS5" s="16" t="s">
        <v>6</v>
      </c>
    </row>
    <row r="6" spans="1:74" ht="36.950000000000003" customHeight="1">
      <c r="B6" s="19"/>
      <c r="D6" s="25" t="s">
        <v>16</v>
      </c>
      <c r="K6" s="187" t="s">
        <v>17</v>
      </c>
      <c r="L6" s="186"/>
      <c r="M6" s="186"/>
      <c r="N6" s="186"/>
      <c r="O6" s="186"/>
      <c r="P6" s="186"/>
      <c r="Q6" s="186"/>
      <c r="R6" s="186"/>
      <c r="S6" s="186"/>
      <c r="T6" s="186"/>
      <c r="U6" s="186"/>
      <c r="V6" s="186"/>
      <c r="W6" s="186"/>
      <c r="X6" s="186"/>
      <c r="Y6" s="186"/>
      <c r="Z6" s="186"/>
      <c r="AA6" s="186"/>
      <c r="AB6" s="186"/>
      <c r="AC6" s="186"/>
      <c r="AD6" s="186"/>
      <c r="AE6" s="186"/>
      <c r="AF6" s="186"/>
      <c r="AG6" s="186"/>
      <c r="AH6" s="186"/>
      <c r="AI6" s="186"/>
      <c r="AJ6" s="186"/>
      <c r="AK6" s="186"/>
      <c r="AL6" s="186"/>
      <c r="AM6" s="186"/>
      <c r="AN6" s="186"/>
      <c r="AO6" s="186"/>
      <c r="AR6" s="19"/>
      <c r="BE6" s="183"/>
      <c r="BS6" s="16" t="s">
        <v>6</v>
      </c>
    </row>
    <row r="7" spans="1:74" ht="12" customHeight="1">
      <c r="B7" s="19"/>
      <c r="D7" s="26" t="s">
        <v>18</v>
      </c>
      <c r="K7" s="24" t="s">
        <v>1</v>
      </c>
      <c r="AK7" s="26" t="s">
        <v>19</v>
      </c>
      <c r="AN7" s="24" t="s">
        <v>1</v>
      </c>
      <c r="AR7" s="19"/>
      <c r="BE7" s="183"/>
      <c r="BS7" s="16" t="s">
        <v>6</v>
      </c>
    </row>
    <row r="8" spans="1:74" ht="12" customHeight="1">
      <c r="B8" s="19"/>
      <c r="D8" s="26" t="s">
        <v>20</v>
      </c>
      <c r="K8" s="24" t="s">
        <v>21</v>
      </c>
      <c r="AK8" s="26" t="s">
        <v>22</v>
      </c>
      <c r="AN8" s="27" t="s">
        <v>23</v>
      </c>
      <c r="AR8" s="19"/>
      <c r="BE8" s="183"/>
      <c r="BS8" s="16" t="s">
        <v>6</v>
      </c>
    </row>
    <row r="9" spans="1:74" ht="14.45" customHeight="1">
      <c r="B9" s="19"/>
      <c r="AR9" s="19"/>
      <c r="BE9" s="183"/>
      <c r="BS9" s="16" t="s">
        <v>6</v>
      </c>
    </row>
    <row r="10" spans="1:74" ht="12" customHeight="1">
      <c r="B10" s="19"/>
      <c r="D10" s="26" t="s">
        <v>24</v>
      </c>
      <c r="AK10" s="26" t="s">
        <v>25</v>
      </c>
      <c r="AN10" s="24" t="s">
        <v>1</v>
      </c>
      <c r="AR10" s="19"/>
      <c r="BE10" s="183"/>
      <c r="BS10" s="16" t="s">
        <v>6</v>
      </c>
    </row>
    <row r="11" spans="1:74" ht="18.399999999999999" customHeight="1">
      <c r="B11" s="19"/>
      <c r="E11" s="24" t="s">
        <v>26</v>
      </c>
      <c r="AK11" s="26" t="s">
        <v>27</v>
      </c>
      <c r="AN11" s="24" t="s">
        <v>1</v>
      </c>
      <c r="AR11" s="19"/>
      <c r="BE11" s="183"/>
      <c r="BS11" s="16" t="s">
        <v>6</v>
      </c>
    </row>
    <row r="12" spans="1:74" ht="6.95" customHeight="1">
      <c r="B12" s="19"/>
      <c r="AR12" s="19"/>
      <c r="BE12" s="183"/>
      <c r="BS12" s="16" t="s">
        <v>6</v>
      </c>
    </row>
    <row r="13" spans="1:74" ht="12" customHeight="1">
      <c r="B13" s="19"/>
      <c r="D13" s="26" t="s">
        <v>28</v>
      </c>
      <c r="AK13" s="26" t="s">
        <v>25</v>
      </c>
      <c r="AN13" s="28" t="s">
        <v>29</v>
      </c>
      <c r="AR13" s="19"/>
      <c r="BE13" s="183"/>
      <c r="BS13" s="16" t="s">
        <v>6</v>
      </c>
    </row>
    <row r="14" spans="1:74" ht="12.75">
      <c r="B14" s="19"/>
      <c r="E14" s="188" t="s">
        <v>29</v>
      </c>
      <c r="F14" s="189"/>
      <c r="G14" s="189"/>
      <c r="H14" s="189"/>
      <c r="I14" s="189"/>
      <c r="J14" s="189"/>
      <c r="K14" s="189"/>
      <c r="L14" s="189"/>
      <c r="M14" s="189"/>
      <c r="N14" s="189"/>
      <c r="O14" s="189"/>
      <c r="P14" s="189"/>
      <c r="Q14" s="189"/>
      <c r="R14" s="189"/>
      <c r="S14" s="189"/>
      <c r="T14" s="189"/>
      <c r="U14" s="189"/>
      <c r="V14" s="189"/>
      <c r="W14" s="189"/>
      <c r="X14" s="189"/>
      <c r="Y14" s="189"/>
      <c r="Z14" s="189"/>
      <c r="AA14" s="189"/>
      <c r="AB14" s="189"/>
      <c r="AC14" s="189"/>
      <c r="AD14" s="189"/>
      <c r="AE14" s="189"/>
      <c r="AF14" s="189"/>
      <c r="AG14" s="189"/>
      <c r="AH14" s="189"/>
      <c r="AI14" s="189"/>
      <c r="AJ14" s="189"/>
      <c r="AK14" s="26" t="s">
        <v>27</v>
      </c>
      <c r="AN14" s="28" t="s">
        <v>29</v>
      </c>
      <c r="AR14" s="19"/>
      <c r="BE14" s="183"/>
      <c r="BS14" s="16" t="s">
        <v>6</v>
      </c>
    </row>
    <row r="15" spans="1:74" ht="6.95" customHeight="1">
      <c r="B15" s="19"/>
      <c r="AR15" s="19"/>
      <c r="BE15" s="183"/>
      <c r="BS15" s="16" t="s">
        <v>4</v>
      </c>
    </row>
    <row r="16" spans="1:74" ht="12" customHeight="1">
      <c r="B16" s="19"/>
      <c r="D16" s="26" t="s">
        <v>30</v>
      </c>
      <c r="AK16" s="26" t="s">
        <v>25</v>
      </c>
      <c r="AN16" s="24" t="s">
        <v>1</v>
      </c>
      <c r="AR16" s="19"/>
      <c r="BE16" s="183"/>
      <c r="BS16" s="16" t="s">
        <v>4</v>
      </c>
    </row>
    <row r="17" spans="2:71" ht="18.399999999999999" customHeight="1">
      <c r="B17" s="19"/>
      <c r="E17" s="24" t="s">
        <v>31</v>
      </c>
      <c r="AK17" s="26" t="s">
        <v>27</v>
      </c>
      <c r="AN17" s="24" t="s">
        <v>1</v>
      </c>
      <c r="AR17" s="19"/>
      <c r="BE17" s="183"/>
      <c r="BS17" s="16" t="s">
        <v>32</v>
      </c>
    </row>
    <row r="18" spans="2:71" ht="6.95" customHeight="1">
      <c r="B18" s="19"/>
      <c r="AR18" s="19"/>
      <c r="BE18" s="183"/>
      <c r="BS18" s="16" t="s">
        <v>6</v>
      </c>
    </row>
    <row r="19" spans="2:71" ht="12" customHeight="1">
      <c r="B19" s="19"/>
      <c r="D19" s="26" t="s">
        <v>33</v>
      </c>
      <c r="AK19" s="26" t="s">
        <v>25</v>
      </c>
      <c r="AN19" s="24" t="s">
        <v>34</v>
      </c>
      <c r="AR19" s="19"/>
      <c r="BE19" s="183"/>
      <c r="BS19" s="16" t="s">
        <v>6</v>
      </c>
    </row>
    <row r="20" spans="2:71" ht="18.399999999999999" customHeight="1">
      <c r="B20" s="19"/>
      <c r="E20" s="24" t="s">
        <v>35</v>
      </c>
      <c r="AK20" s="26" t="s">
        <v>27</v>
      </c>
      <c r="AN20" s="24" t="s">
        <v>36</v>
      </c>
      <c r="AR20" s="19"/>
      <c r="BE20" s="183"/>
      <c r="BS20" s="16" t="s">
        <v>32</v>
      </c>
    </row>
    <row r="21" spans="2:71" ht="6.95" customHeight="1">
      <c r="B21" s="19"/>
      <c r="AR21" s="19"/>
      <c r="BE21" s="183"/>
    </row>
    <row r="22" spans="2:71" ht="12" customHeight="1">
      <c r="B22" s="19"/>
      <c r="D22" s="26" t="s">
        <v>37</v>
      </c>
      <c r="AR22" s="19"/>
      <c r="BE22" s="183"/>
    </row>
    <row r="23" spans="2:71" ht="16.5" customHeight="1">
      <c r="B23" s="19"/>
      <c r="E23" s="190" t="s">
        <v>1</v>
      </c>
      <c r="F23" s="190"/>
      <c r="G23" s="190"/>
      <c r="H23" s="190"/>
      <c r="I23" s="190"/>
      <c r="J23" s="190"/>
      <c r="K23" s="190"/>
      <c r="L23" s="190"/>
      <c r="M23" s="190"/>
      <c r="N23" s="190"/>
      <c r="O23" s="190"/>
      <c r="P23" s="190"/>
      <c r="Q23" s="190"/>
      <c r="R23" s="190"/>
      <c r="S23" s="190"/>
      <c r="T23" s="190"/>
      <c r="U23" s="190"/>
      <c r="V23" s="190"/>
      <c r="W23" s="190"/>
      <c r="X23" s="190"/>
      <c r="Y23" s="190"/>
      <c r="Z23" s="190"/>
      <c r="AA23" s="190"/>
      <c r="AB23" s="190"/>
      <c r="AC23" s="190"/>
      <c r="AD23" s="190"/>
      <c r="AE23" s="190"/>
      <c r="AF23" s="190"/>
      <c r="AG23" s="190"/>
      <c r="AH23" s="190"/>
      <c r="AI23" s="190"/>
      <c r="AJ23" s="190"/>
      <c r="AK23" s="190"/>
      <c r="AL23" s="190"/>
      <c r="AM23" s="190"/>
      <c r="AN23" s="190"/>
      <c r="AR23" s="19"/>
      <c r="BE23" s="183"/>
    </row>
    <row r="24" spans="2:71" ht="6.95" customHeight="1">
      <c r="B24" s="19"/>
      <c r="AR24" s="19"/>
      <c r="BE24" s="183"/>
    </row>
    <row r="25" spans="2:71" ht="6.95" customHeight="1">
      <c r="B25" s="19"/>
      <c r="D25" s="30"/>
      <c r="E25" s="30"/>
      <c r="F25" s="30"/>
      <c r="G25" s="30"/>
      <c r="H25" s="30"/>
      <c r="I25" s="30"/>
      <c r="J25" s="30"/>
      <c r="K25" s="30"/>
      <c r="L25" s="30"/>
      <c r="M25" s="30"/>
      <c r="N25" s="30"/>
      <c r="O25" s="30"/>
      <c r="P25" s="30"/>
      <c r="Q25" s="30"/>
      <c r="R25" s="30"/>
      <c r="S25" s="30"/>
      <c r="T25" s="30"/>
      <c r="U25" s="30"/>
      <c r="V25" s="30"/>
      <c r="W25" s="30"/>
      <c r="X25" s="30"/>
      <c r="Y25" s="30"/>
      <c r="Z25" s="30"/>
      <c r="AA25" s="30"/>
      <c r="AB25" s="30"/>
      <c r="AC25" s="30"/>
      <c r="AD25" s="30"/>
      <c r="AE25" s="30"/>
      <c r="AF25" s="30"/>
      <c r="AG25" s="30"/>
      <c r="AH25" s="30"/>
      <c r="AI25" s="30"/>
      <c r="AJ25" s="30"/>
      <c r="AK25" s="30"/>
      <c r="AL25" s="30"/>
      <c r="AM25" s="30"/>
      <c r="AN25" s="30"/>
      <c r="AO25" s="30"/>
      <c r="AR25" s="19"/>
      <c r="BE25" s="183"/>
    </row>
    <row r="26" spans="2:71" s="1" customFormat="1" ht="25.9" customHeight="1">
      <c r="B26" s="31"/>
      <c r="D26" s="32" t="s">
        <v>38</v>
      </c>
      <c r="E26" s="33"/>
      <c r="F26" s="33"/>
      <c r="G26" s="33"/>
      <c r="H26" s="33"/>
      <c r="I26" s="33"/>
      <c r="J26" s="33"/>
      <c r="K26" s="33"/>
      <c r="L26" s="33"/>
      <c r="M26" s="33"/>
      <c r="N26" s="33"/>
      <c r="O26" s="33"/>
      <c r="P26" s="33"/>
      <c r="Q26" s="33"/>
      <c r="R26" s="33"/>
      <c r="S26" s="33"/>
      <c r="T26" s="33"/>
      <c r="U26" s="33"/>
      <c r="V26" s="33"/>
      <c r="W26" s="33"/>
      <c r="X26" s="33"/>
      <c r="Y26" s="33"/>
      <c r="Z26" s="33"/>
      <c r="AA26" s="33"/>
      <c r="AB26" s="33"/>
      <c r="AC26" s="33"/>
      <c r="AD26" s="33"/>
      <c r="AE26" s="33"/>
      <c r="AF26" s="33"/>
      <c r="AG26" s="33"/>
      <c r="AH26" s="33"/>
      <c r="AI26" s="33"/>
      <c r="AJ26" s="33"/>
      <c r="AK26" s="191">
        <f>ROUND(AG94,2)</f>
        <v>0</v>
      </c>
      <c r="AL26" s="192"/>
      <c r="AM26" s="192"/>
      <c r="AN26" s="192"/>
      <c r="AO26" s="192"/>
      <c r="AR26" s="31"/>
      <c r="BE26" s="183"/>
    </row>
    <row r="27" spans="2:71" s="1" customFormat="1" ht="6.95" customHeight="1">
      <c r="B27" s="31"/>
      <c r="AR27" s="31"/>
      <c r="BE27" s="183"/>
    </row>
    <row r="28" spans="2:71" s="1" customFormat="1" ht="12.75">
      <c r="B28" s="31"/>
      <c r="L28" s="193" t="s">
        <v>39</v>
      </c>
      <c r="M28" s="193"/>
      <c r="N28" s="193"/>
      <c r="O28" s="193"/>
      <c r="P28" s="193"/>
      <c r="W28" s="193" t="s">
        <v>40</v>
      </c>
      <c r="X28" s="193"/>
      <c r="Y28" s="193"/>
      <c r="Z28" s="193"/>
      <c r="AA28" s="193"/>
      <c r="AB28" s="193"/>
      <c r="AC28" s="193"/>
      <c r="AD28" s="193"/>
      <c r="AE28" s="193"/>
      <c r="AK28" s="193" t="s">
        <v>41</v>
      </c>
      <c r="AL28" s="193"/>
      <c r="AM28" s="193"/>
      <c r="AN28" s="193"/>
      <c r="AO28" s="193"/>
      <c r="AR28" s="31"/>
      <c r="BE28" s="183"/>
    </row>
    <row r="29" spans="2:71" s="2" customFormat="1" ht="14.45" customHeight="1">
      <c r="B29" s="35"/>
      <c r="D29" s="26" t="s">
        <v>42</v>
      </c>
      <c r="F29" s="26" t="s">
        <v>43</v>
      </c>
      <c r="L29" s="196">
        <v>0.21</v>
      </c>
      <c r="M29" s="195"/>
      <c r="N29" s="195"/>
      <c r="O29" s="195"/>
      <c r="P29" s="195"/>
      <c r="W29" s="194">
        <f>ROUND(AZ94, 2)</f>
        <v>0</v>
      </c>
      <c r="X29" s="195"/>
      <c r="Y29" s="195"/>
      <c r="Z29" s="195"/>
      <c r="AA29" s="195"/>
      <c r="AB29" s="195"/>
      <c r="AC29" s="195"/>
      <c r="AD29" s="195"/>
      <c r="AE29" s="195"/>
      <c r="AK29" s="194">
        <f>ROUND(AV94, 2)</f>
        <v>0</v>
      </c>
      <c r="AL29" s="195"/>
      <c r="AM29" s="195"/>
      <c r="AN29" s="195"/>
      <c r="AO29" s="195"/>
      <c r="AR29" s="35"/>
      <c r="BE29" s="184"/>
    </row>
    <row r="30" spans="2:71" s="2" customFormat="1" ht="14.45" customHeight="1">
      <c r="B30" s="35"/>
      <c r="F30" s="26" t="s">
        <v>44</v>
      </c>
      <c r="L30" s="196">
        <v>0.12</v>
      </c>
      <c r="M30" s="195"/>
      <c r="N30" s="195"/>
      <c r="O30" s="195"/>
      <c r="P30" s="195"/>
      <c r="W30" s="194">
        <f>ROUND(BA94, 2)</f>
        <v>0</v>
      </c>
      <c r="X30" s="195"/>
      <c r="Y30" s="195"/>
      <c r="Z30" s="195"/>
      <c r="AA30" s="195"/>
      <c r="AB30" s="195"/>
      <c r="AC30" s="195"/>
      <c r="AD30" s="195"/>
      <c r="AE30" s="195"/>
      <c r="AK30" s="194">
        <f>ROUND(AW94, 2)</f>
        <v>0</v>
      </c>
      <c r="AL30" s="195"/>
      <c r="AM30" s="195"/>
      <c r="AN30" s="195"/>
      <c r="AO30" s="195"/>
      <c r="AR30" s="35"/>
      <c r="BE30" s="184"/>
    </row>
    <row r="31" spans="2:71" s="2" customFormat="1" ht="14.45" hidden="1" customHeight="1">
      <c r="B31" s="35"/>
      <c r="F31" s="26" t="s">
        <v>45</v>
      </c>
      <c r="L31" s="196">
        <v>0.21</v>
      </c>
      <c r="M31" s="195"/>
      <c r="N31" s="195"/>
      <c r="O31" s="195"/>
      <c r="P31" s="195"/>
      <c r="W31" s="194">
        <f>ROUND(BB94, 2)</f>
        <v>0</v>
      </c>
      <c r="X31" s="195"/>
      <c r="Y31" s="195"/>
      <c r="Z31" s="195"/>
      <c r="AA31" s="195"/>
      <c r="AB31" s="195"/>
      <c r="AC31" s="195"/>
      <c r="AD31" s="195"/>
      <c r="AE31" s="195"/>
      <c r="AK31" s="194">
        <v>0</v>
      </c>
      <c r="AL31" s="195"/>
      <c r="AM31" s="195"/>
      <c r="AN31" s="195"/>
      <c r="AO31" s="195"/>
      <c r="AR31" s="35"/>
      <c r="BE31" s="184"/>
    </row>
    <row r="32" spans="2:71" s="2" customFormat="1" ht="14.45" hidden="1" customHeight="1">
      <c r="B32" s="35"/>
      <c r="F32" s="26" t="s">
        <v>46</v>
      </c>
      <c r="L32" s="196">
        <v>0.12</v>
      </c>
      <c r="M32" s="195"/>
      <c r="N32" s="195"/>
      <c r="O32" s="195"/>
      <c r="P32" s="195"/>
      <c r="W32" s="194">
        <f>ROUND(BC94, 2)</f>
        <v>0</v>
      </c>
      <c r="X32" s="195"/>
      <c r="Y32" s="195"/>
      <c r="Z32" s="195"/>
      <c r="AA32" s="195"/>
      <c r="AB32" s="195"/>
      <c r="AC32" s="195"/>
      <c r="AD32" s="195"/>
      <c r="AE32" s="195"/>
      <c r="AK32" s="194">
        <v>0</v>
      </c>
      <c r="AL32" s="195"/>
      <c r="AM32" s="195"/>
      <c r="AN32" s="195"/>
      <c r="AO32" s="195"/>
      <c r="AR32" s="35"/>
      <c r="BE32" s="184"/>
    </row>
    <row r="33" spans="2:57" s="2" customFormat="1" ht="14.45" hidden="1" customHeight="1">
      <c r="B33" s="35"/>
      <c r="F33" s="26" t="s">
        <v>47</v>
      </c>
      <c r="L33" s="196">
        <v>0</v>
      </c>
      <c r="M33" s="195"/>
      <c r="N33" s="195"/>
      <c r="O33" s="195"/>
      <c r="P33" s="195"/>
      <c r="W33" s="194">
        <f>ROUND(BD94, 2)</f>
        <v>0</v>
      </c>
      <c r="X33" s="195"/>
      <c r="Y33" s="195"/>
      <c r="Z33" s="195"/>
      <c r="AA33" s="195"/>
      <c r="AB33" s="195"/>
      <c r="AC33" s="195"/>
      <c r="AD33" s="195"/>
      <c r="AE33" s="195"/>
      <c r="AK33" s="194">
        <v>0</v>
      </c>
      <c r="AL33" s="195"/>
      <c r="AM33" s="195"/>
      <c r="AN33" s="195"/>
      <c r="AO33" s="195"/>
      <c r="AR33" s="35"/>
      <c r="BE33" s="184"/>
    </row>
    <row r="34" spans="2:57" s="1" customFormat="1" ht="6.95" customHeight="1">
      <c r="B34" s="31"/>
      <c r="AR34" s="31"/>
      <c r="BE34" s="183"/>
    </row>
    <row r="35" spans="2:57" s="1" customFormat="1" ht="25.9" customHeight="1">
      <c r="B35" s="31"/>
      <c r="C35" s="36"/>
      <c r="D35" s="37" t="s">
        <v>48</v>
      </c>
      <c r="E35" s="38"/>
      <c r="F35" s="38"/>
      <c r="G35" s="38"/>
      <c r="H35" s="38"/>
      <c r="I35" s="38"/>
      <c r="J35" s="38"/>
      <c r="K35" s="38"/>
      <c r="L35" s="38"/>
      <c r="M35" s="38"/>
      <c r="N35" s="38"/>
      <c r="O35" s="38"/>
      <c r="P35" s="38"/>
      <c r="Q35" s="38"/>
      <c r="R35" s="38"/>
      <c r="S35" s="38"/>
      <c r="T35" s="39" t="s">
        <v>49</v>
      </c>
      <c r="U35" s="38"/>
      <c r="V35" s="38"/>
      <c r="W35" s="38"/>
      <c r="X35" s="197" t="s">
        <v>50</v>
      </c>
      <c r="Y35" s="198"/>
      <c r="Z35" s="198"/>
      <c r="AA35" s="198"/>
      <c r="AB35" s="198"/>
      <c r="AC35" s="38"/>
      <c r="AD35" s="38"/>
      <c r="AE35" s="38"/>
      <c r="AF35" s="38"/>
      <c r="AG35" s="38"/>
      <c r="AH35" s="38"/>
      <c r="AI35" s="38"/>
      <c r="AJ35" s="38"/>
      <c r="AK35" s="199">
        <f>SUM(AK26:AK33)</f>
        <v>0</v>
      </c>
      <c r="AL35" s="198"/>
      <c r="AM35" s="198"/>
      <c r="AN35" s="198"/>
      <c r="AO35" s="200"/>
      <c r="AP35" s="36"/>
      <c r="AQ35" s="36"/>
      <c r="AR35" s="31"/>
    </row>
    <row r="36" spans="2:57" s="1" customFormat="1" ht="6.95" customHeight="1">
      <c r="B36" s="31"/>
      <c r="AR36" s="31"/>
    </row>
    <row r="37" spans="2:57" s="1" customFormat="1" ht="14.45" customHeight="1">
      <c r="B37" s="31"/>
      <c r="AR37" s="31"/>
    </row>
    <row r="38" spans="2:57" ht="14.45" customHeight="1">
      <c r="B38" s="19"/>
      <c r="AR38" s="19"/>
    </row>
    <row r="39" spans="2:57" ht="14.45" customHeight="1">
      <c r="B39" s="19"/>
      <c r="AR39" s="19"/>
    </row>
    <row r="40" spans="2:57" ht="14.45" customHeight="1">
      <c r="B40" s="19"/>
      <c r="AR40" s="19"/>
    </row>
    <row r="41" spans="2:57" ht="14.45" customHeight="1">
      <c r="B41" s="19"/>
      <c r="AR41" s="19"/>
    </row>
    <row r="42" spans="2:57" ht="14.45" customHeight="1">
      <c r="B42" s="19"/>
      <c r="AR42" s="19"/>
    </row>
    <row r="43" spans="2:57" ht="14.45" customHeight="1">
      <c r="B43" s="19"/>
      <c r="AR43" s="19"/>
    </row>
    <row r="44" spans="2:57" ht="14.45" customHeight="1">
      <c r="B44" s="19"/>
      <c r="AR44" s="19"/>
    </row>
    <row r="45" spans="2:57" ht="14.45" customHeight="1">
      <c r="B45" s="19"/>
      <c r="AR45" s="19"/>
    </row>
    <row r="46" spans="2:57" ht="14.45" customHeight="1">
      <c r="B46" s="19"/>
      <c r="AR46" s="19"/>
    </row>
    <row r="47" spans="2:57" ht="14.45" customHeight="1">
      <c r="B47" s="19"/>
      <c r="AR47" s="19"/>
    </row>
    <row r="48" spans="2:57" ht="14.45" customHeight="1">
      <c r="B48" s="19"/>
      <c r="AR48" s="19"/>
    </row>
    <row r="49" spans="2:44" s="1" customFormat="1" ht="14.45" customHeight="1">
      <c r="B49" s="31"/>
      <c r="D49" s="40" t="s">
        <v>51</v>
      </c>
      <c r="E49" s="41"/>
      <c r="F49" s="41"/>
      <c r="G49" s="41"/>
      <c r="H49" s="41"/>
      <c r="I49" s="41"/>
      <c r="J49" s="41"/>
      <c r="K49" s="41"/>
      <c r="L49" s="41"/>
      <c r="M49" s="41"/>
      <c r="N49" s="41"/>
      <c r="O49" s="41"/>
      <c r="P49" s="41"/>
      <c r="Q49" s="41"/>
      <c r="R49" s="41"/>
      <c r="S49" s="41"/>
      <c r="T49" s="41"/>
      <c r="U49" s="41"/>
      <c r="V49" s="41"/>
      <c r="W49" s="41"/>
      <c r="X49" s="41"/>
      <c r="Y49" s="41"/>
      <c r="Z49" s="41"/>
      <c r="AA49" s="41"/>
      <c r="AB49" s="41"/>
      <c r="AC49" s="41"/>
      <c r="AD49" s="41"/>
      <c r="AE49" s="41"/>
      <c r="AF49" s="41"/>
      <c r="AG49" s="41"/>
      <c r="AH49" s="40" t="s">
        <v>52</v>
      </c>
      <c r="AI49" s="41"/>
      <c r="AJ49" s="41"/>
      <c r="AK49" s="41"/>
      <c r="AL49" s="41"/>
      <c r="AM49" s="41"/>
      <c r="AN49" s="41"/>
      <c r="AO49" s="41"/>
      <c r="AR49" s="31"/>
    </row>
    <row r="50" spans="2:44" ht="11.25">
      <c r="B50" s="19"/>
      <c r="AR50" s="19"/>
    </row>
    <row r="51" spans="2:44" ht="11.25">
      <c r="B51" s="19"/>
      <c r="AR51" s="19"/>
    </row>
    <row r="52" spans="2:44" ht="11.25">
      <c r="B52" s="19"/>
      <c r="AR52" s="19"/>
    </row>
    <row r="53" spans="2:44" ht="11.25">
      <c r="B53" s="19"/>
      <c r="AR53" s="19"/>
    </row>
    <row r="54" spans="2:44" ht="11.25">
      <c r="B54" s="19"/>
      <c r="AR54" s="19"/>
    </row>
    <row r="55" spans="2:44" ht="11.25">
      <c r="B55" s="19"/>
      <c r="AR55" s="19"/>
    </row>
    <row r="56" spans="2:44" ht="11.25">
      <c r="B56" s="19"/>
      <c r="AR56" s="19"/>
    </row>
    <row r="57" spans="2:44" ht="11.25">
      <c r="B57" s="19"/>
      <c r="AR57" s="19"/>
    </row>
    <row r="58" spans="2:44" ht="11.25">
      <c r="B58" s="19"/>
      <c r="AR58" s="19"/>
    </row>
    <row r="59" spans="2:44" ht="11.25">
      <c r="B59" s="19"/>
      <c r="AR59" s="19"/>
    </row>
    <row r="60" spans="2:44" s="1" customFormat="1" ht="12.75">
      <c r="B60" s="31"/>
      <c r="D60" s="42" t="s">
        <v>53</v>
      </c>
      <c r="E60" s="33"/>
      <c r="F60" s="33"/>
      <c r="G60" s="33"/>
      <c r="H60" s="33"/>
      <c r="I60" s="33"/>
      <c r="J60" s="33"/>
      <c r="K60" s="33"/>
      <c r="L60" s="33"/>
      <c r="M60" s="33"/>
      <c r="N60" s="33"/>
      <c r="O60" s="33"/>
      <c r="P60" s="33"/>
      <c r="Q60" s="33"/>
      <c r="R60" s="33"/>
      <c r="S60" s="33"/>
      <c r="T60" s="33"/>
      <c r="U60" s="33"/>
      <c r="V60" s="42" t="s">
        <v>54</v>
      </c>
      <c r="W60" s="33"/>
      <c r="X60" s="33"/>
      <c r="Y60" s="33"/>
      <c r="Z60" s="33"/>
      <c r="AA60" s="33"/>
      <c r="AB60" s="33"/>
      <c r="AC60" s="33"/>
      <c r="AD60" s="33"/>
      <c r="AE60" s="33"/>
      <c r="AF60" s="33"/>
      <c r="AG60" s="33"/>
      <c r="AH60" s="42" t="s">
        <v>53</v>
      </c>
      <c r="AI60" s="33"/>
      <c r="AJ60" s="33"/>
      <c r="AK60" s="33"/>
      <c r="AL60" s="33"/>
      <c r="AM60" s="42" t="s">
        <v>54</v>
      </c>
      <c r="AN60" s="33"/>
      <c r="AO60" s="33"/>
      <c r="AR60" s="31"/>
    </row>
    <row r="61" spans="2:44" ht="11.25">
      <c r="B61" s="19"/>
      <c r="AR61" s="19"/>
    </row>
    <row r="62" spans="2:44" ht="11.25">
      <c r="B62" s="19"/>
      <c r="AR62" s="19"/>
    </row>
    <row r="63" spans="2:44" ht="11.25">
      <c r="B63" s="19"/>
      <c r="AR63" s="19"/>
    </row>
    <row r="64" spans="2:44" s="1" customFormat="1" ht="12.75">
      <c r="B64" s="31"/>
      <c r="D64" s="40" t="s">
        <v>55</v>
      </c>
      <c r="E64" s="41"/>
      <c r="F64" s="41"/>
      <c r="G64" s="41"/>
      <c r="H64" s="41"/>
      <c r="I64" s="41"/>
      <c r="J64" s="41"/>
      <c r="K64" s="41"/>
      <c r="L64" s="41"/>
      <c r="M64" s="41"/>
      <c r="N64" s="41"/>
      <c r="O64" s="41"/>
      <c r="P64" s="41"/>
      <c r="Q64" s="41"/>
      <c r="R64" s="41"/>
      <c r="S64" s="41"/>
      <c r="T64" s="41"/>
      <c r="U64" s="41"/>
      <c r="V64" s="41"/>
      <c r="W64" s="41"/>
      <c r="X64" s="41"/>
      <c r="Y64" s="41"/>
      <c r="Z64" s="41"/>
      <c r="AA64" s="41"/>
      <c r="AB64" s="41"/>
      <c r="AC64" s="41"/>
      <c r="AD64" s="41"/>
      <c r="AE64" s="41"/>
      <c r="AF64" s="41"/>
      <c r="AG64" s="41"/>
      <c r="AH64" s="40" t="s">
        <v>56</v>
      </c>
      <c r="AI64" s="41"/>
      <c r="AJ64" s="41"/>
      <c r="AK64" s="41"/>
      <c r="AL64" s="41"/>
      <c r="AM64" s="41"/>
      <c r="AN64" s="41"/>
      <c r="AO64" s="41"/>
      <c r="AR64" s="31"/>
    </row>
    <row r="65" spans="2:44" ht="11.25">
      <c r="B65" s="19"/>
      <c r="AR65" s="19"/>
    </row>
    <row r="66" spans="2:44" ht="11.25">
      <c r="B66" s="19"/>
      <c r="AR66" s="19"/>
    </row>
    <row r="67" spans="2:44" ht="11.25">
      <c r="B67" s="19"/>
      <c r="AR67" s="19"/>
    </row>
    <row r="68" spans="2:44" ht="11.25">
      <c r="B68" s="19"/>
      <c r="AR68" s="19"/>
    </row>
    <row r="69" spans="2:44" ht="11.25">
      <c r="B69" s="19"/>
      <c r="AR69" s="19"/>
    </row>
    <row r="70" spans="2:44" ht="11.25">
      <c r="B70" s="19"/>
      <c r="AR70" s="19"/>
    </row>
    <row r="71" spans="2:44" ht="11.25">
      <c r="B71" s="19"/>
      <c r="AR71" s="19"/>
    </row>
    <row r="72" spans="2:44" ht="11.25">
      <c r="B72" s="19"/>
      <c r="AR72" s="19"/>
    </row>
    <row r="73" spans="2:44" ht="11.25">
      <c r="B73" s="19"/>
      <c r="AR73" s="19"/>
    </row>
    <row r="74" spans="2:44" ht="11.25">
      <c r="B74" s="19"/>
      <c r="AR74" s="19"/>
    </row>
    <row r="75" spans="2:44" s="1" customFormat="1" ht="12.75">
      <c r="B75" s="31"/>
      <c r="D75" s="42" t="s">
        <v>53</v>
      </c>
      <c r="E75" s="33"/>
      <c r="F75" s="33"/>
      <c r="G75" s="33"/>
      <c r="H75" s="33"/>
      <c r="I75" s="33"/>
      <c r="J75" s="33"/>
      <c r="K75" s="33"/>
      <c r="L75" s="33"/>
      <c r="M75" s="33"/>
      <c r="N75" s="33"/>
      <c r="O75" s="33"/>
      <c r="P75" s="33"/>
      <c r="Q75" s="33"/>
      <c r="R75" s="33"/>
      <c r="S75" s="33"/>
      <c r="T75" s="33"/>
      <c r="U75" s="33"/>
      <c r="V75" s="42" t="s">
        <v>54</v>
      </c>
      <c r="W75" s="33"/>
      <c r="X75" s="33"/>
      <c r="Y75" s="33"/>
      <c r="Z75" s="33"/>
      <c r="AA75" s="33"/>
      <c r="AB75" s="33"/>
      <c r="AC75" s="33"/>
      <c r="AD75" s="33"/>
      <c r="AE75" s="33"/>
      <c r="AF75" s="33"/>
      <c r="AG75" s="33"/>
      <c r="AH75" s="42" t="s">
        <v>53</v>
      </c>
      <c r="AI75" s="33"/>
      <c r="AJ75" s="33"/>
      <c r="AK75" s="33"/>
      <c r="AL75" s="33"/>
      <c r="AM75" s="42" t="s">
        <v>54</v>
      </c>
      <c r="AN75" s="33"/>
      <c r="AO75" s="33"/>
      <c r="AR75" s="31"/>
    </row>
    <row r="76" spans="2:44" s="1" customFormat="1" ht="11.25">
      <c r="B76" s="31"/>
      <c r="AR76" s="31"/>
    </row>
    <row r="77" spans="2:44" s="1" customFormat="1" ht="6.95" customHeight="1">
      <c r="B77" s="43"/>
      <c r="C77" s="44"/>
      <c r="D77" s="44"/>
      <c r="E77" s="44"/>
      <c r="F77" s="44"/>
      <c r="G77" s="44"/>
      <c r="H77" s="44"/>
      <c r="I77" s="44"/>
      <c r="J77" s="44"/>
      <c r="K77" s="44"/>
      <c r="L77" s="44"/>
      <c r="M77" s="44"/>
      <c r="N77" s="44"/>
      <c r="O77" s="44"/>
      <c r="P77" s="44"/>
      <c r="Q77" s="44"/>
      <c r="R77" s="44"/>
      <c r="S77" s="44"/>
      <c r="T77" s="44"/>
      <c r="U77" s="44"/>
      <c r="V77" s="44"/>
      <c r="W77" s="44"/>
      <c r="X77" s="44"/>
      <c r="Y77" s="44"/>
      <c r="Z77" s="44"/>
      <c r="AA77" s="44"/>
      <c r="AB77" s="44"/>
      <c r="AC77" s="44"/>
      <c r="AD77" s="44"/>
      <c r="AE77" s="44"/>
      <c r="AF77" s="44"/>
      <c r="AG77" s="44"/>
      <c r="AH77" s="44"/>
      <c r="AI77" s="44"/>
      <c r="AJ77" s="44"/>
      <c r="AK77" s="44"/>
      <c r="AL77" s="44"/>
      <c r="AM77" s="44"/>
      <c r="AN77" s="44"/>
      <c r="AO77" s="44"/>
      <c r="AP77" s="44"/>
      <c r="AQ77" s="44"/>
      <c r="AR77" s="31"/>
    </row>
    <row r="81" spans="1:91" s="1" customFormat="1" ht="6.95" customHeight="1">
      <c r="B81" s="45"/>
      <c r="C81" s="46"/>
      <c r="D81" s="46"/>
      <c r="E81" s="46"/>
      <c r="F81" s="46"/>
      <c r="G81" s="46"/>
      <c r="H81" s="46"/>
      <c r="I81" s="46"/>
      <c r="J81" s="46"/>
      <c r="K81" s="46"/>
      <c r="L81" s="46"/>
      <c r="M81" s="46"/>
      <c r="N81" s="46"/>
      <c r="O81" s="46"/>
      <c r="P81" s="46"/>
      <c r="Q81" s="46"/>
      <c r="R81" s="46"/>
      <c r="S81" s="46"/>
      <c r="T81" s="46"/>
      <c r="U81" s="46"/>
      <c r="V81" s="46"/>
      <c r="W81" s="46"/>
      <c r="X81" s="46"/>
      <c r="Y81" s="46"/>
      <c r="Z81" s="46"/>
      <c r="AA81" s="46"/>
      <c r="AB81" s="46"/>
      <c r="AC81" s="46"/>
      <c r="AD81" s="46"/>
      <c r="AE81" s="46"/>
      <c r="AF81" s="46"/>
      <c r="AG81" s="46"/>
      <c r="AH81" s="46"/>
      <c r="AI81" s="46"/>
      <c r="AJ81" s="46"/>
      <c r="AK81" s="46"/>
      <c r="AL81" s="46"/>
      <c r="AM81" s="46"/>
      <c r="AN81" s="46"/>
      <c r="AO81" s="46"/>
      <c r="AP81" s="46"/>
      <c r="AQ81" s="46"/>
      <c r="AR81" s="31"/>
    </row>
    <row r="82" spans="1:91" s="1" customFormat="1" ht="24.95" customHeight="1">
      <c r="B82" s="31"/>
      <c r="C82" s="20" t="s">
        <v>57</v>
      </c>
      <c r="AR82" s="31"/>
    </row>
    <row r="83" spans="1:91" s="1" customFormat="1" ht="6.95" customHeight="1">
      <c r="B83" s="31"/>
      <c r="AR83" s="31"/>
    </row>
    <row r="84" spans="1:91" s="3" customFormat="1" ht="12" customHeight="1">
      <c r="B84" s="47"/>
      <c r="C84" s="26" t="s">
        <v>13</v>
      </c>
      <c r="L84" s="3" t="str">
        <f>K5</f>
        <v>1680</v>
      </c>
      <c r="AR84" s="47"/>
    </row>
    <row r="85" spans="1:91" s="4" customFormat="1" ht="36.950000000000003" customHeight="1">
      <c r="B85" s="48"/>
      <c r="C85" s="49" t="s">
        <v>16</v>
      </c>
      <c r="L85" s="201" t="str">
        <f>K6</f>
        <v>Parkovací dům Oblastní nemocnice Trutnov-DPS</v>
      </c>
      <c r="M85" s="202"/>
      <c r="N85" s="202"/>
      <c r="O85" s="202"/>
      <c r="P85" s="202"/>
      <c r="Q85" s="202"/>
      <c r="R85" s="202"/>
      <c r="S85" s="202"/>
      <c r="T85" s="202"/>
      <c r="U85" s="202"/>
      <c r="V85" s="202"/>
      <c r="W85" s="202"/>
      <c r="X85" s="202"/>
      <c r="Y85" s="202"/>
      <c r="Z85" s="202"/>
      <c r="AA85" s="202"/>
      <c r="AB85" s="202"/>
      <c r="AC85" s="202"/>
      <c r="AD85" s="202"/>
      <c r="AE85" s="202"/>
      <c r="AF85" s="202"/>
      <c r="AG85" s="202"/>
      <c r="AH85" s="202"/>
      <c r="AI85" s="202"/>
      <c r="AJ85" s="202"/>
      <c r="AK85" s="202"/>
      <c r="AL85" s="202"/>
      <c r="AM85" s="202"/>
      <c r="AN85" s="202"/>
      <c r="AO85" s="202"/>
      <c r="AR85" s="48"/>
    </row>
    <row r="86" spans="1:91" s="1" customFormat="1" ht="6.95" customHeight="1">
      <c r="B86" s="31"/>
      <c r="AR86" s="31"/>
    </row>
    <row r="87" spans="1:91" s="1" customFormat="1" ht="12" customHeight="1">
      <c r="B87" s="31"/>
      <c r="C87" s="26" t="s">
        <v>20</v>
      </c>
      <c r="L87" s="50" t="str">
        <f>IF(K8="","",K8)</f>
        <v>Oblastní nemocnice Trutnov</v>
      </c>
      <c r="AI87" s="26" t="s">
        <v>22</v>
      </c>
      <c r="AM87" s="203" t="str">
        <f>IF(AN8= "","",AN8)</f>
        <v>21. 11. 2024</v>
      </c>
      <c r="AN87" s="203"/>
      <c r="AR87" s="31"/>
    </row>
    <row r="88" spans="1:91" s="1" customFormat="1" ht="6.95" customHeight="1">
      <c r="B88" s="31"/>
      <c r="AR88" s="31"/>
    </row>
    <row r="89" spans="1:91" s="1" customFormat="1" ht="15.2" customHeight="1">
      <c r="B89" s="31"/>
      <c r="C89" s="26" t="s">
        <v>24</v>
      </c>
      <c r="L89" s="3" t="str">
        <f>IF(E11= "","",E11)</f>
        <v>A99 s.r.o., Purkyňova 71/99, 612 00 BRNO</v>
      </c>
      <c r="AI89" s="26" t="s">
        <v>30</v>
      </c>
      <c r="AM89" s="204" t="str">
        <f>IF(E17="","",E17)</f>
        <v>Ing. Jana Janíková</v>
      </c>
      <c r="AN89" s="205"/>
      <c r="AO89" s="205"/>
      <c r="AP89" s="205"/>
      <c r="AR89" s="31"/>
      <c r="AS89" s="206" t="s">
        <v>58</v>
      </c>
      <c r="AT89" s="207"/>
      <c r="AU89" s="52"/>
      <c r="AV89" s="52"/>
      <c r="AW89" s="52"/>
      <c r="AX89" s="52"/>
      <c r="AY89" s="52"/>
      <c r="AZ89" s="52"/>
      <c r="BA89" s="52"/>
      <c r="BB89" s="52"/>
      <c r="BC89" s="52"/>
      <c r="BD89" s="53"/>
    </row>
    <row r="90" spans="1:91" s="1" customFormat="1" ht="25.7" customHeight="1">
      <c r="B90" s="31"/>
      <c r="C90" s="26" t="s">
        <v>28</v>
      </c>
      <c r="L90" s="3" t="str">
        <f>IF(E14= "Vyplň údaj","",E14)</f>
        <v/>
      </c>
      <c r="AI90" s="26" t="s">
        <v>33</v>
      </c>
      <c r="AM90" s="204" t="str">
        <f>IF(E20="","",E20)</f>
        <v>ZaKT Brno s.r.o., Ponávka 185/2, 602 00 Brno</v>
      </c>
      <c r="AN90" s="205"/>
      <c r="AO90" s="205"/>
      <c r="AP90" s="205"/>
      <c r="AR90" s="31"/>
      <c r="AS90" s="208"/>
      <c r="AT90" s="209"/>
      <c r="BD90" s="55"/>
    </row>
    <row r="91" spans="1:91" s="1" customFormat="1" ht="10.9" customHeight="1">
      <c r="B91" s="31"/>
      <c r="AR91" s="31"/>
      <c r="AS91" s="208"/>
      <c r="AT91" s="209"/>
      <c r="BD91" s="55"/>
    </row>
    <row r="92" spans="1:91" s="1" customFormat="1" ht="29.25" customHeight="1">
      <c r="B92" s="31"/>
      <c r="C92" s="210" t="s">
        <v>59</v>
      </c>
      <c r="D92" s="211"/>
      <c r="E92" s="211"/>
      <c r="F92" s="211"/>
      <c r="G92" s="211"/>
      <c r="H92" s="56"/>
      <c r="I92" s="212" t="s">
        <v>60</v>
      </c>
      <c r="J92" s="211"/>
      <c r="K92" s="211"/>
      <c r="L92" s="211"/>
      <c r="M92" s="211"/>
      <c r="N92" s="211"/>
      <c r="O92" s="211"/>
      <c r="P92" s="211"/>
      <c r="Q92" s="211"/>
      <c r="R92" s="211"/>
      <c r="S92" s="211"/>
      <c r="T92" s="211"/>
      <c r="U92" s="211"/>
      <c r="V92" s="211"/>
      <c r="W92" s="211"/>
      <c r="X92" s="211"/>
      <c r="Y92" s="211"/>
      <c r="Z92" s="211"/>
      <c r="AA92" s="211"/>
      <c r="AB92" s="211"/>
      <c r="AC92" s="211"/>
      <c r="AD92" s="211"/>
      <c r="AE92" s="211"/>
      <c r="AF92" s="211"/>
      <c r="AG92" s="213" t="s">
        <v>61</v>
      </c>
      <c r="AH92" s="211"/>
      <c r="AI92" s="211"/>
      <c r="AJ92" s="211"/>
      <c r="AK92" s="211"/>
      <c r="AL92" s="211"/>
      <c r="AM92" s="211"/>
      <c r="AN92" s="212" t="s">
        <v>62</v>
      </c>
      <c r="AO92" s="211"/>
      <c r="AP92" s="214"/>
      <c r="AQ92" s="57" t="s">
        <v>63</v>
      </c>
      <c r="AR92" s="31"/>
      <c r="AS92" s="58" t="s">
        <v>64</v>
      </c>
      <c r="AT92" s="59" t="s">
        <v>65</v>
      </c>
      <c r="AU92" s="59" t="s">
        <v>66</v>
      </c>
      <c r="AV92" s="59" t="s">
        <v>67</v>
      </c>
      <c r="AW92" s="59" t="s">
        <v>68</v>
      </c>
      <c r="AX92" s="59" t="s">
        <v>69</v>
      </c>
      <c r="AY92" s="59" t="s">
        <v>70</v>
      </c>
      <c r="AZ92" s="59" t="s">
        <v>71</v>
      </c>
      <c r="BA92" s="59" t="s">
        <v>72</v>
      </c>
      <c r="BB92" s="59" t="s">
        <v>73</v>
      </c>
      <c r="BC92" s="59" t="s">
        <v>74</v>
      </c>
      <c r="BD92" s="60" t="s">
        <v>75</v>
      </c>
    </row>
    <row r="93" spans="1:91" s="1" customFormat="1" ht="10.9" customHeight="1">
      <c r="B93" s="31"/>
      <c r="AR93" s="31"/>
      <c r="AS93" s="61"/>
      <c r="AT93" s="52"/>
      <c r="AU93" s="52"/>
      <c r="AV93" s="52"/>
      <c r="AW93" s="52"/>
      <c r="AX93" s="52"/>
      <c r="AY93" s="52"/>
      <c r="AZ93" s="52"/>
      <c r="BA93" s="52"/>
      <c r="BB93" s="52"/>
      <c r="BC93" s="52"/>
      <c r="BD93" s="53"/>
    </row>
    <row r="94" spans="1:91" s="5" customFormat="1" ht="32.450000000000003" customHeight="1">
      <c r="B94" s="62"/>
      <c r="C94" s="63" t="s">
        <v>76</v>
      </c>
      <c r="D94" s="64"/>
      <c r="E94" s="64"/>
      <c r="F94" s="64"/>
      <c r="G94" s="64"/>
      <c r="H94" s="64"/>
      <c r="I94" s="64"/>
      <c r="J94" s="64"/>
      <c r="K94" s="64"/>
      <c r="L94" s="64"/>
      <c r="M94" s="64"/>
      <c r="N94" s="64"/>
      <c r="O94" s="64"/>
      <c r="P94" s="64"/>
      <c r="Q94" s="64"/>
      <c r="R94" s="64"/>
      <c r="S94" s="64"/>
      <c r="T94" s="64"/>
      <c r="U94" s="64"/>
      <c r="V94" s="64"/>
      <c r="W94" s="64"/>
      <c r="X94" s="64"/>
      <c r="Y94" s="64"/>
      <c r="Z94" s="64"/>
      <c r="AA94" s="64"/>
      <c r="AB94" s="64"/>
      <c r="AC94" s="64"/>
      <c r="AD94" s="64"/>
      <c r="AE94" s="64"/>
      <c r="AF94" s="64"/>
      <c r="AG94" s="218">
        <f>ROUND(SUM(AG95:AG96),2)</f>
        <v>0</v>
      </c>
      <c r="AH94" s="218"/>
      <c r="AI94" s="218"/>
      <c r="AJ94" s="218"/>
      <c r="AK94" s="218"/>
      <c r="AL94" s="218"/>
      <c r="AM94" s="218"/>
      <c r="AN94" s="219">
        <f>SUM(AG94,AT94)</f>
        <v>0</v>
      </c>
      <c r="AO94" s="219"/>
      <c r="AP94" s="219"/>
      <c r="AQ94" s="66" t="s">
        <v>1</v>
      </c>
      <c r="AR94" s="62"/>
      <c r="AS94" s="67">
        <f>ROUND(SUM(AS95:AS96),2)</f>
        <v>0</v>
      </c>
      <c r="AT94" s="68">
        <f>ROUND(SUM(AV94:AW94),2)</f>
        <v>0</v>
      </c>
      <c r="AU94" s="69">
        <f>ROUND(SUM(AU95:AU96),5)</f>
        <v>0</v>
      </c>
      <c r="AV94" s="68">
        <f>ROUND(AZ94*L29,2)</f>
        <v>0</v>
      </c>
      <c r="AW94" s="68">
        <f>ROUND(BA94*L30,2)</f>
        <v>0</v>
      </c>
      <c r="AX94" s="68">
        <f>ROUND(BB94*L29,2)</f>
        <v>0</v>
      </c>
      <c r="AY94" s="68">
        <f>ROUND(BC94*L30,2)</f>
        <v>0</v>
      </c>
      <c r="AZ94" s="68">
        <f>ROUND(SUM(AZ95:AZ96),2)</f>
        <v>0</v>
      </c>
      <c r="BA94" s="68">
        <f>ROUND(SUM(BA95:BA96),2)</f>
        <v>0</v>
      </c>
      <c r="BB94" s="68">
        <f>ROUND(SUM(BB95:BB96),2)</f>
        <v>0</v>
      </c>
      <c r="BC94" s="68">
        <f>ROUND(SUM(BC95:BC96),2)</f>
        <v>0</v>
      </c>
      <c r="BD94" s="70">
        <f>ROUND(SUM(BD95:BD96),2)</f>
        <v>0</v>
      </c>
      <c r="BS94" s="71" t="s">
        <v>77</v>
      </c>
      <c r="BT94" s="71" t="s">
        <v>78</v>
      </c>
      <c r="BU94" s="72" t="s">
        <v>79</v>
      </c>
      <c r="BV94" s="71" t="s">
        <v>80</v>
      </c>
      <c r="BW94" s="71" t="s">
        <v>5</v>
      </c>
      <c r="BX94" s="71" t="s">
        <v>81</v>
      </c>
      <c r="CL94" s="71" t="s">
        <v>1</v>
      </c>
    </row>
    <row r="95" spans="1:91" s="6" customFormat="1" ht="24.75" customHeight="1">
      <c r="A95" s="73" t="s">
        <v>82</v>
      </c>
      <c r="B95" s="74"/>
      <c r="C95" s="75"/>
      <c r="D95" s="217" t="s">
        <v>83</v>
      </c>
      <c r="E95" s="217"/>
      <c r="F95" s="217"/>
      <c r="G95" s="217"/>
      <c r="H95" s="217"/>
      <c r="I95" s="76"/>
      <c r="J95" s="217" t="s">
        <v>84</v>
      </c>
      <c r="K95" s="217"/>
      <c r="L95" s="217"/>
      <c r="M95" s="217"/>
      <c r="N95" s="217"/>
      <c r="O95" s="217"/>
      <c r="P95" s="217"/>
      <c r="Q95" s="217"/>
      <c r="R95" s="217"/>
      <c r="S95" s="217"/>
      <c r="T95" s="217"/>
      <c r="U95" s="217"/>
      <c r="V95" s="217"/>
      <c r="W95" s="217"/>
      <c r="X95" s="217"/>
      <c r="Y95" s="217"/>
      <c r="Z95" s="217"/>
      <c r="AA95" s="217"/>
      <c r="AB95" s="217"/>
      <c r="AC95" s="217"/>
      <c r="AD95" s="217"/>
      <c r="AE95" s="217"/>
      <c r="AF95" s="217"/>
      <c r="AG95" s="215">
        <f>'IO 800-2-soupis prací-Sadov...'!J30</f>
        <v>0</v>
      </c>
      <c r="AH95" s="216"/>
      <c r="AI95" s="216"/>
      <c r="AJ95" s="216"/>
      <c r="AK95" s="216"/>
      <c r="AL95" s="216"/>
      <c r="AM95" s="216"/>
      <c r="AN95" s="215">
        <f>SUM(AG95,AT95)</f>
        <v>0</v>
      </c>
      <c r="AO95" s="216"/>
      <c r="AP95" s="216"/>
      <c r="AQ95" s="77" t="s">
        <v>85</v>
      </c>
      <c r="AR95" s="74"/>
      <c r="AS95" s="78">
        <v>0</v>
      </c>
      <c r="AT95" s="79">
        <f>ROUND(SUM(AV95:AW95),2)</f>
        <v>0</v>
      </c>
      <c r="AU95" s="80">
        <f>'IO 800-2-soupis prací-Sadov...'!P119</f>
        <v>0</v>
      </c>
      <c r="AV95" s="79">
        <f>'IO 800-2-soupis prací-Sadov...'!J33</f>
        <v>0</v>
      </c>
      <c r="AW95" s="79">
        <f>'IO 800-2-soupis prací-Sadov...'!J34</f>
        <v>0</v>
      </c>
      <c r="AX95" s="79">
        <f>'IO 800-2-soupis prací-Sadov...'!J35</f>
        <v>0</v>
      </c>
      <c r="AY95" s="79">
        <f>'IO 800-2-soupis prací-Sadov...'!J36</f>
        <v>0</v>
      </c>
      <c r="AZ95" s="79">
        <f>'IO 800-2-soupis prací-Sadov...'!F33</f>
        <v>0</v>
      </c>
      <c r="BA95" s="79">
        <f>'IO 800-2-soupis prací-Sadov...'!F34</f>
        <v>0</v>
      </c>
      <c r="BB95" s="79">
        <f>'IO 800-2-soupis prací-Sadov...'!F35</f>
        <v>0</v>
      </c>
      <c r="BC95" s="79">
        <f>'IO 800-2-soupis prací-Sadov...'!F36</f>
        <v>0</v>
      </c>
      <c r="BD95" s="81">
        <f>'IO 800-2-soupis prací-Sadov...'!F37</f>
        <v>0</v>
      </c>
      <c r="BT95" s="82" t="s">
        <v>86</v>
      </c>
      <c r="BV95" s="82" t="s">
        <v>80</v>
      </c>
      <c r="BW95" s="82" t="s">
        <v>87</v>
      </c>
      <c r="BX95" s="82" t="s">
        <v>5</v>
      </c>
      <c r="CL95" s="82" t="s">
        <v>1</v>
      </c>
      <c r="CM95" s="82" t="s">
        <v>88</v>
      </c>
    </row>
    <row r="96" spans="1:91" s="6" customFormat="1" ht="24.75" customHeight="1">
      <c r="A96" s="73" t="s">
        <v>82</v>
      </c>
      <c r="B96" s="74"/>
      <c r="C96" s="75"/>
      <c r="D96" s="217" t="s">
        <v>89</v>
      </c>
      <c r="E96" s="217"/>
      <c r="F96" s="217"/>
      <c r="G96" s="217"/>
      <c r="H96" s="217"/>
      <c r="I96" s="76"/>
      <c r="J96" s="217" t="s">
        <v>90</v>
      </c>
      <c r="K96" s="217"/>
      <c r="L96" s="217"/>
      <c r="M96" s="217"/>
      <c r="N96" s="217"/>
      <c r="O96" s="217"/>
      <c r="P96" s="217"/>
      <c r="Q96" s="217"/>
      <c r="R96" s="217"/>
      <c r="S96" s="217"/>
      <c r="T96" s="217"/>
      <c r="U96" s="217"/>
      <c r="V96" s="217"/>
      <c r="W96" s="217"/>
      <c r="X96" s="217"/>
      <c r="Y96" s="217"/>
      <c r="Z96" s="217"/>
      <c r="AA96" s="217"/>
      <c r="AB96" s="217"/>
      <c r="AC96" s="217"/>
      <c r="AD96" s="217"/>
      <c r="AE96" s="217"/>
      <c r="AF96" s="217"/>
      <c r="AG96" s="215">
        <f>'IO 800-1-soupis prací-Kácen...'!J30</f>
        <v>0</v>
      </c>
      <c r="AH96" s="216"/>
      <c r="AI96" s="216"/>
      <c r="AJ96" s="216"/>
      <c r="AK96" s="216"/>
      <c r="AL96" s="216"/>
      <c r="AM96" s="216"/>
      <c r="AN96" s="215">
        <f>SUM(AG96,AT96)</f>
        <v>0</v>
      </c>
      <c r="AO96" s="216"/>
      <c r="AP96" s="216"/>
      <c r="AQ96" s="77" t="s">
        <v>85</v>
      </c>
      <c r="AR96" s="74"/>
      <c r="AS96" s="83">
        <v>0</v>
      </c>
      <c r="AT96" s="84">
        <f>ROUND(SUM(AV96:AW96),2)</f>
        <v>0</v>
      </c>
      <c r="AU96" s="85">
        <f>'IO 800-1-soupis prací-Kácen...'!P119</f>
        <v>0</v>
      </c>
      <c r="AV96" s="84">
        <f>'IO 800-1-soupis prací-Kácen...'!J33</f>
        <v>0</v>
      </c>
      <c r="AW96" s="84">
        <f>'IO 800-1-soupis prací-Kácen...'!J34</f>
        <v>0</v>
      </c>
      <c r="AX96" s="84">
        <f>'IO 800-1-soupis prací-Kácen...'!J35</f>
        <v>0</v>
      </c>
      <c r="AY96" s="84">
        <f>'IO 800-1-soupis prací-Kácen...'!J36</f>
        <v>0</v>
      </c>
      <c r="AZ96" s="84">
        <f>'IO 800-1-soupis prací-Kácen...'!F33</f>
        <v>0</v>
      </c>
      <c r="BA96" s="84">
        <f>'IO 800-1-soupis prací-Kácen...'!F34</f>
        <v>0</v>
      </c>
      <c r="BB96" s="84">
        <f>'IO 800-1-soupis prací-Kácen...'!F35</f>
        <v>0</v>
      </c>
      <c r="BC96" s="84">
        <f>'IO 800-1-soupis prací-Kácen...'!F36</f>
        <v>0</v>
      </c>
      <c r="BD96" s="86">
        <f>'IO 800-1-soupis prací-Kácen...'!F37</f>
        <v>0</v>
      </c>
      <c r="BT96" s="82" t="s">
        <v>86</v>
      </c>
      <c r="BV96" s="82" t="s">
        <v>80</v>
      </c>
      <c r="BW96" s="82" t="s">
        <v>91</v>
      </c>
      <c r="BX96" s="82" t="s">
        <v>5</v>
      </c>
      <c r="CL96" s="82" t="s">
        <v>1</v>
      </c>
      <c r="CM96" s="82" t="s">
        <v>88</v>
      </c>
    </row>
    <row r="97" spans="2:44" s="1" customFormat="1" ht="30" customHeight="1">
      <c r="B97" s="31"/>
      <c r="AR97" s="31"/>
    </row>
    <row r="98" spans="2:44" s="1" customFormat="1" ht="6.95" customHeight="1">
      <c r="B98" s="43"/>
      <c r="C98" s="44"/>
      <c r="D98" s="44"/>
      <c r="E98" s="44"/>
      <c r="F98" s="44"/>
      <c r="G98" s="44"/>
      <c r="H98" s="44"/>
      <c r="I98" s="44"/>
      <c r="J98" s="44"/>
      <c r="K98" s="44"/>
      <c r="L98" s="44"/>
      <c r="M98" s="44"/>
      <c r="N98" s="44"/>
      <c r="O98" s="44"/>
      <c r="P98" s="44"/>
      <c r="Q98" s="44"/>
      <c r="R98" s="44"/>
      <c r="S98" s="44"/>
      <c r="T98" s="44"/>
      <c r="U98" s="44"/>
      <c r="V98" s="44"/>
      <c r="W98" s="44"/>
      <c r="X98" s="44"/>
      <c r="Y98" s="44"/>
      <c r="Z98" s="44"/>
      <c r="AA98" s="44"/>
      <c r="AB98" s="44"/>
      <c r="AC98" s="44"/>
      <c r="AD98" s="44"/>
      <c r="AE98" s="44"/>
      <c r="AF98" s="44"/>
      <c r="AG98" s="44"/>
      <c r="AH98" s="44"/>
      <c r="AI98" s="44"/>
      <c r="AJ98" s="44"/>
      <c r="AK98" s="44"/>
      <c r="AL98" s="44"/>
      <c r="AM98" s="44"/>
      <c r="AN98" s="44"/>
      <c r="AO98" s="44"/>
      <c r="AP98" s="44"/>
      <c r="AQ98" s="44"/>
      <c r="AR98" s="31"/>
    </row>
  </sheetData>
  <sheetProtection algorithmName="SHA-512" hashValue="qIyNAGzWA8rEiJXKnqyKOSPxDTTPlYpeR62/yUpKSTIJvL51saW8jJVU0inp6CmAW2Yfpl5bLc0V2FfSaiV35A==" saltValue="qc61nC+js7Ie9kTb1LMquMOyRUihpw8z5v/uoc3vj6c3FEUn47g4BB4jhIGQexSA6UpDA+uzzCPuTR+2Ob5AeA==" spinCount="100000" sheet="1" objects="1" scenarios="1" formatColumns="0" formatRows="0"/>
  <mergeCells count="46">
    <mergeCell ref="AR2:BE2"/>
    <mergeCell ref="AN96:AP96"/>
    <mergeCell ref="AG96:AM96"/>
    <mergeCell ref="D96:H96"/>
    <mergeCell ref="J96:AF96"/>
    <mergeCell ref="AG94:AM94"/>
    <mergeCell ref="AN94:AP94"/>
    <mergeCell ref="C92:G92"/>
    <mergeCell ref="I92:AF92"/>
    <mergeCell ref="AG92:AM92"/>
    <mergeCell ref="AN92:AP92"/>
    <mergeCell ref="AN95:AP95"/>
    <mergeCell ref="AG95:AM95"/>
    <mergeCell ref="D95:H95"/>
    <mergeCell ref="J95:AF95"/>
    <mergeCell ref="L85:AO85"/>
    <mergeCell ref="AM87:AN87"/>
    <mergeCell ref="AM89:AP89"/>
    <mergeCell ref="AS89:AT91"/>
    <mergeCell ref="AM90:AP90"/>
    <mergeCell ref="W33:AE33"/>
    <mergeCell ref="AK33:AO33"/>
    <mergeCell ref="L33:P33"/>
    <mergeCell ref="X35:AB35"/>
    <mergeCell ref="AK35:AO35"/>
    <mergeCell ref="AK31:AO31"/>
    <mergeCell ref="L31:P31"/>
    <mergeCell ref="W32:AE32"/>
    <mergeCell ref="AK32:AO32"/>
    <mergeCell ref="L32:P32"/>
    <mergeCell ref="BE5:BE34"/>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s>
  <hyperlinks>
    <hyperlink ref="A95" location="'IO 800-2 - Rozpočet-Sadov...'!C2" display="/" xr:uid="{00000000-0004-0000-0000-000000000000}"/>
    <hyperlink ref="A96" location="'IO 800-1 - Rozpočet-Kácen...'!C2" display="/" xr:uid="{00000000-0004-0000-0000-000001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BM368"/>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186"/>
      <c r="M2" s="186"/>
      <c r="N2" s="186"/>
      <c r="O2" s="186"/>
      <c r="P2" s="186"/>
      <c r="Q2" s="186"/>
      <c r="R2" s="186"/>
      <c r="S2" s="186"/>
      <c r="T2" s="186"/>
      <c r="U2" s="186"/>
      <c r="V2" s="186"/>
      <c r="AT2" s="16" t="s">
        <v>87</v>
      </c>
    </row>
    <row r="3" spans="2:46" ht="6.95" customHeight="1">
      <c r="B3" s="17"/>
      <c r="C3" s="18"/>
      <c r="D3" s="18"/>
      <c r="E3" s="18"/>
      <c r="F3" s="18"/>
      <c r="G3" s="18"/>
      <c r="H3" s="18"/>
      <c r="I3" s="18"/>
      <c r="J3" s="18"/>
      <c r="K3" s="18"/>
      <c r="L3" s="19"/>
      <c r="AT3" s="16" t="s">
        <v>88</v>
      </c>
    </row>
    <row r="4" spans="2:46" ht="24.95" customHeight="1">
      <c r="B4" s="19"/>
      <c r="D4" s="20" t="s">
        <v>92</v>
      </c>
      <c r="L4" s="19"/>
      <c r="M4" s="87" t="s">
        <v>10</v>
      </c>
      <c r="AT4" s="16" t="s">
        <v>4</v>
      </c>
    </row>
    <row r="5" spans="2:46" ht="6.95" customHeight="1">
      <c r="B5" s="19"/>
      <c r="L5" s="19"/>
    </row>
    <row r="6" spans="2:46" ht="12" customHeight="1">
      <c r="B6" s="19"/>
      <c r="D6" s="26" t="s">
        <v>16</v>
      </c>
      <c r="L6" s="19"/>
    </row>
    <row r="7" spans="2:46" ht="16.5" customHeight="1">
      <c r="B7" s="19"/>
      <c r="E7" s="220" t="str">
        <f>'Rekapitulace stavby'!K6</f>
        <v>Parkovací dům Oblastní nemocnice Trutnov-DPS</v>
      </c>
      <c r="F7" s="221"/>
      <c r="G7" s="221"/>
      <c r="H7" s="221"/>
      <c r="L7" s="19"/>
    </row>
    <row r="8" spans="2:46" s="1" customFormat="1" ht="12" customHeight="1">
      <c r="B8" s="31"/>
      <c r="D8" s="26" t="s">
        <v>93</v>
      </c>
      <c r="L8" s="31"/>
    </row>
    <row r="9" spans="2:46" s="1" customFormat="1" ht="16.5" customHeight="1">
      <c r="B9" s="31"/>
      <c r="E9" s="201" t="s">
        <v>94</v>
      </c>
      <c r="F9" s="222"/>
      <c r="G9" s="222"/>
      <c r="H9" s="222"/>
      <c r="L9" s="31"/>
    </row>
    <row r="10" spans="2:46" s="1" customFormat="1" ht="11.25">
      <c r="B10" s="31"/>
      <c r="L10" s="31"/>
    </row>
    <row r="11" spans="2:46" s="1" customFormat="1" ht="12" customHeight="1">
      <c r="B11" s="31"/>
      <c r="D11" s="26" t="s">
        <v>18</v>
      </c>
      <c r="F11" s="24" t="s">
        <v>1</v>
      </c>
      <c r="I11" s="26" t="s">
        <v>19</v>
      </c>
      <c r="J11" s="24" t="s">
        <v>1</v>
      </c>
      <c r="L11" s="31"/>
    </row>
    <row r="12" spans="2:46" s="1" customFormat="1" ht="12" customHeight="1">
      <c r="B12" s="31"/>
      <c r="D12" s="26" t="s">
        <v>20</v>
      </c>
      <c r="F12" s="24" t="s">
        <v>95</v>
      </c>
      <c r="I12" s="26" t="s">
        <v>22</v>
      </c>
      <c r="J12" s="51" t="str">
        <f>'Rekapitulace stavby'!AN8</f>
        <v>21. 11. 2024</v>
      </c>
      <c r="L12" s="31"/>
    </row>
    <row r="13" spans="2:46" s="1" customFormat="1" ht="10.9" customHeight="1">
      <c r="B13" s="31"/>
      <c r="L13" s="31"/>
    </row>
    <row r="14" spans="2:46" s="1" customFormat="1" ht="12" customHeight="1">
      <c r="B14" s="31"/>
      <c r="D14" s="26" t="s">
        <v>24</v>
      </c>
      <c r="I14" s="26" t="s">
        <v>25</v>
      </c>
      <c r="J14" s="24" t="str">
        <f>IF('Rekapitulace stavby'!AN10="","",'Rekapitulace stavby'!AN10)</f>
        <v/>
      </c>
      <c r="L14" s="31"/>
    </row>
    <row r="15" spans="2:46" s="1" customFormat="1" ht="18" customHeight="1">
      <c r="B15" s="31"/>
      <c r="E15" s="24" t="str">
        <f>IF('Rekapitulace stavby'!E11="","",'Rekapitulace stavby'!E11)</f>
        <v>A99 s.r.o., Purkyňova 71/99, 612 00 BRNO</v>
      </c>
      <c r="I15" s="26" t="s">
        <v>27</v>
      </c>
      <c r="J15" s="24" t="str">
        <f>IF('Rekapitulace stavby'!AN11="","",'Rekapitulace stavby'!AN11)</f>
        <v/>
      </c>
      <c r="L15" s="31"/>
    </row>
    <row r="16" spans="2:46" s="1" customFormat="1" ht="6.95" customHeight="1">
      <c r="B16" s="31"/>
      <c r="L16" s="31"/>
    </row>
    <row r="17" spans="2:12" s="1" customFormat="1" ht="12" customHeight="1">
      <c r="B17" s="31"/>
      <c r="D17" s="26" t="s">
        <v>28</v>
      </c>
      <c r="I17" s="26" t="s">
        <v>25</v>
      </c>
      <c r="J17" s="27" t="str">
        <f>'Rekapitulace stavby'!AN13</f>
        <v>Vyplň údaj</v>
      </c>
      <c r="L17" s="31"/>
    </row>
    <row r="18" spans="2:12" s="1" customFormat="1" ht="18" customHeight="1">
      <c r="B18" s="31"/>
      <c r="E18" s="223" t="str">
        <f>'Rekapitulace stavby'!E14</f>
        <v>Vyplň údaj</v>
      </c>
      <c r="F18" s="185"/>
      <c r="G18" s="185"/>
      <c r="H18" s="185"/>
      <c r="I18" s="26" t="s">
        <v>27</v>
      </c>
      <c r="J18" s="27" t="str">
        <f>'Rekapitulace stavby'!AN14</f>
        <v>Vyplň údaj</v>
      </c>
      <c r="L18" s="31"/>
    </row>
    <row r="19" spans="2:12" s="1" customFormat="1" ht="6.95" customHeight="1">
      <c r="B19" s="31"/>
      <c r="L19" s="31"/>
    </row>
    <row r="20" spans="2:12" s="1" customFormat="1" ht="12" customHeight="1">
      <c r="B20" s="31"/>
      <c r="D20" s="26" t="s">
        <v>30</v>
      </c>
      <c r="I20" s="26" t="s">
        <v>25</v>
      </c>
      <c r="J20" s="24" t="s">
        <v>1</v>
      </c>
      <c r="L20" s="31"/>
    </row>
    <row r="21" spans="2:12" s="1" customFormat="1" ht="18" customHeight="1">
      <c r="B21" s="31"/>
      <c r="E21" s="24" t="s">
        <v>31</v>
      </c>
      <c r="I21" s="26" t="s">
        <v>27</v>
      </c>
      <c r="J21" s="24" t="s">
        <v>1</v>
      </c>
      <c r="L21" s="31"/>
    </row>
    <row r="22" spans="2:12" s="1" customFormat="1" ht="6.95" customHeight="1">
      <c r="B22" s="31"/>
      <c r="L22" s="31"/>
    </row>
    <row r="23" spans="2:12" s="1" customFormat="1" ht="12" customHeight="1">
      <c r="B23" s="31"/>
      <c r="D23" s="26" t="s">
        <v>33</v>
      </c>
      <c r="I23" s="26" t="s">
        <v>25</v>
      </c>
      <c r="J23" s="24" t="s">
        <v>34</v>
      </c>
      <c r="L23" s="31"/>
    </row>
    <row r="24" spans="2:12" s="1" customFormat="1" ht="18" customHeight="1">
      <c r="B24" s="31"/>
      <c r="E24" s="24" t="s">
        <v>96</v>
      </c>
      <c r="I24" s="26" t="s">
        <v>27</v>
      </c>
      <c r="J24" s="24" t="s">
        <v>36</v>
      </c>
      <c r="L24" s="31"/>
    </row>
    <row r="25" spans="2:12" s="1" customFormat="1" ht="6.95" customHeight="1">
      <c r="B25" s="31"/>
      <c r="L25" s="31"/>
    </row>
    <row r="26" spans="2:12" s="1" customFormat="1" ht="12" customHeight="1">
      <c r="B26" s="31"/>
      <c r="D26" s="26" t="s">
        <v>37</v>
      </c>
      <c r="L26" s="31"/>
    </row>
    <row r="27" spans="2:12" s="7" customFormat="1" ht="16.5" customHeight="1">
      <c r="B27" s="88"/>
      <c r="E27" s="190" t="s">
        <v>1</v>
      </c>
      <c r="F27" s="190"/>
      <c r="G27" s="190"/>
      <c r="H27" s="190"/>
      <c r="L27" s="88"/>
    </row>
    <row r="28" spans="2:12" s="1" customFormat="1" ht="6.95" customHeight="1">
      <c r="B28" s="31"/>
      <c r="L28" s="31"/>
    </row>
    <row r="29" spans="2:12" s="1" customFormat="1" ht="6.95" customHeight="1">
      <c r="B29" s="31"/>
      <c r="D29" s="52"/>
      <c r="E29" s="52"/>
      <c r="F29" s="52"/>
      <c r="G29" s="52"/>
      <c r="H29" s="52"/>
      <c r="I29" s="52"/>
      <c r="J29" s="52"/>
      <c r="K29" s="52"/>
      <c r="L29" s="31"/>
    </row>
    <row r="30" spans="2:12" s="1" customFormat="1" ht="25.35" customHeight="1">
      <c r="B30" s="31"/>
      <c r="D30" s="89" t="s">
        <v>38</v>
      </c>
      <c r="J30" s="65">
        <f>ROUND(J119, 2)</f>
        <v>0</v>
      </c>
      <c r="L30" s="31"/>
    </row>
    <row r="31" spans="2:12" s="1" customFormat="1" ht="6.95" customHeight="1">
      <c r="B31" s="31"/>
      <c r="D31" s="52"/>
      <c r="E31" s="52"/>
      <c r="F31" s="52"/>
      <c r="G31" s="52"/>
      <c r="H31" s="52"/>
      <c r="I31" s="52"/>
      <c r="J31" s="52"/>
      <c r="K31" s="52"/>
      <c r="L31" s="31"/>
    </row>
    <row r="32" spans="2:12" s="1" customFormat="1" ht="14.45" customHeight="1">
      <c r="B32" s="31"/>
      <c r="F32" s="34" t="s">
        <v>40</v>
      </c>
      <c r="I32" s="34" t="s">
        <v>39</v>
      </c>
      <c r="J32" s="34" t="s">
        <v>41</v>
      </c>
      <c r="L32" s="31"/>
    </row>
    <row r="33" spans="2:12" s="1" customFormat="1" ht="14.45" customHeight="1">
      <c r="B33" s="31"/>
      <c r="D33" s="54" t="s">
        <v>42</v>
      </c>
      <c r="E33" s="26" t="s">
        <v>43</v>
      </c>
      <c r="F33" s="90">
        <f>ROUND((SUM(BE119:BE367)),  2)</f>
        <v>0</v>
      </c>
      <c r="I33" s="91">
        <v>0.21</v>
      </c>
      <c r="J33" s="90">
        <f>ROUND(((SUM(BE119:BE367))*I33),  2)</f>
        <v>0</v>
      </c>
      <c r="L33" s="31"/>
    </row>
    <row r="34" spans="2:12" s="1" customFormat="1" ht="14.45" customHeight="1">
      <c r="B34" s="31"/>
      <c r="E34" s="26" t="s">
        <v>44</v>
      </c>
      <c r="F34" s="90">
        <f>ROUND((SUM(BF119:BF367)),  2)</f>
        <v>0</v>
      </c>
      <c r="I34" s="91">
        <v>0.12</v>
      </c>
      <c r="J34" s="90">
        <f>ROUND(((SUM(BF119:BF367))*I34),  2)</f>
        <v>0</v>
      </c>
      <c r="L34" s="31"/>
    </row>
    <row r="35" spans="2:12" s="1" customFormat="1" ht="14.45" hidden="1" customHeight="1">
      <c r="B35" s="31"/>
      <c r="E35" s="26" t="s">
        <v>45</v>
      </c>
      <c r="F35" s="90">
        <f>ROUND((SUM(BG119:BG367)),  2)</f>
        <v>0</v>
      </c>
      <c r="I35" s="91">
        <v>0.21</v>
      </c>
      <c r="J35" s="90">
        <f>0</f>
        <v>0</v>
      </c>
      <c r="L35" s="31"/>
    </row>
    <row r="36" spans="2:12" s="1" customFormat="1" ht="14.45" hidden="1" customHeight="1">
      <c r="B36" s="31"/>
      <c r="E36" s="26" t="s">
        <v>46</v>
      </c>
      <c r="F36" s="90">
        <f>ROUND((SUM(BH119:BH367)),  2)</f>
        <v>0</v>
      </c>
      <c r="I36" s="91">
        <v>0.12</v>
      </c>
      <c r="J36" s="90">
        <f>0</f>
        <v>0</v>
      </c>
      <c r="L36" s="31"/>
    </row>
    <row r="37" spans="2:12" s="1" customFormat="1" ht="14.45" hidden="1" customHeight="1">
      <c r="B37" s="31"/>
      <c r="E37" s="26" t="s">
        <v>47</v>
      </c>
      <c r="F37" s="90">
        <f>ROUND((SUM(BI119:BI367)),  2)</f>
        <v>0</v>
      </c>
      <c r="I37" s="91">
        <v>0</v>
      </c>
      <c r="J37" s="90">
        <f>0</f>
        <v>0</v>
      </c>
      <c r="L37" s="31"/>
    </row>
    <row r="38" spans="2:12" s="1" customFormat="1" ht="6.95" customHeight="1">
      <c r="B38" s="31"/>
      <c r="L38" s="31"/>
    </row>
    <row r="39" spans="2:12" s="1" customFormat="1" ht="25.35" customHeight="1">
      <c r="B39" s="31"/>
      <c r="C39" s="92"/>
      <c r="D39" s="93" t="s">
        <v>48</v>
      </c>
      <c r="E39" s="56"/>
      <c r="F39" s="56"/>
      <c r="G39" s="94" t="s">
        <v>49</v>
      </c>
      <c r="H39" s="95" t="s">
        <v>50</v>
      </c>
      <c r="I39" s="56"/>
      <c r="J39" s="96">
        <f>SUM(J30:J37)</f>
        <v>0</v>
      </c>
      <c r="K39" s="97"/>
      <c r="L39" s="31"/>
    </row>
    <row r="40" spans="2:12" s="1" customFormat="1" ht="14.45" customHeight="1">
      <c r="B40" s="31"/>
      <c r="L40" s="31"/>
    </row>
    <row r="41" spans="2:12" ht="14.45" customHeight="1">
      <c r="B41" s="19"/>
      <c r="L41" s="19"/>
    </row>
    <row r="42" spans="2:12" ht="14.45" customHeight="1">
      <c r="B42" s="19"/>
      <c r="L42" s="19"/>
    </row>
    <row r="43" spans="2:12" ht="14.45" customHeight="1">
      <c r="B43" s="19"/>
      <c r="L43" s="19"/>
    </row>
    <row r="44" spans="2:12" ht="14.45" customHeight="1">
      <c r="B44" s="19"/>
      <c r="L44" s="19"/>
    </row>
    <row r="45" spans="2:12" ht="14.45" customHeight="1">
      <c r="B45" s="19"/>
      <c r="L45" s="19"/>
    </row>
    <row r="46" spans="2:12" ht="14.45" customHeight="1">
      <c r="B46" s="19"/>
      <c r="L46" s="19"/>
    </row>
    <row r="47" spans="2:12" ht="14.45" customHeight="1">
      <c r="B47" s="19"/>
      <c r="L47" s="19"/>
    </row>
    <row r="48" spans="2:12" ht="14.45" customHeight="1">
      <c r="B48" s="19"/>
      <c r="L48" s="19"/>
    </row>
    <row r="49" spans="2:12" ht="14.45" customHeight="1">
      <c r="B49" s="19"/>
      <c r="L49" s="19"/>
    </row>
    <row r="50" spans="2:12" s="1" customFormat="1" ht="14.45" customHeight="1">
      <c r="B50" s="31"/>
      <c r="D50" s="40" t="s">
        <v>51</v>
      </c>
      <c r="E50" s="41"/>
      <c r="F50" s="41"/>
      <c r="G50" s="40" t="s">
        <v>52</v>
      </c>
      <c r="H50" s="41"/>
      <c r="I50" s="41"/>
      <c r="J50" s="41"/>
      <c r="K50" s="41"/>
      <c r="L50" s="31"/>
    </row>
    <row r="51" spans="2:12" ht="11.25">
      <c r="B51" s="19"/>
      <c r="L51" s="19"/>
    </row>
    <row r="52" spans="2:12" ht="11.25">
      <c r="B52" s="19"/>
      <c r="L52" s="19"/>
    </row>
    <row r="53" spans="2:12" ht="11.25">
      <c r="B53" s="19"/>
      <c r="L53" s="19"/>
    </row>
    <row r="54" spans="2:12" ht="11.25">
      <c r="B54" s="19"/>
      <c r="L54" s="19"/>
    </row>
    <row r="55" spans="2:12" ht="11.25">
      <c r="B55" s="19"/>
      <c r="L55" s="19"/>
    </row>
    <row r="56" spans="2:12" ht="11.25">
      <c r="B56" s="19"/>
      <c r="L56" s="19"/>
    </row>
    <row r="57" spans="2:12" ht="11.25">
      <c r="B57" s="19"/>
      <c r="L57" s="19"/>
    </row>
    <row r="58" spans="2:12" ht="11.25">
      <c r="B58" s="19"/>
      <c r="L58" s="19"/>
    </row>
    <row r="59" spans="2:12" ht="11.25">
      <c r="B59" s="19"/>
      <c r="L59" s="19"/>
    </row>
    <row r="60" spans="2:12" ht="11.25">
      <c r="B60" s="19"/>
      <c r="L60" s="19"/>
    </row>
    <row r="61" spans="2:12" s="1" customFormat="1" ht="12.75">
      <c r="B61" s="31"/>
      <c r="D61" s="42" t="s">
        <v>53</v>
      </c>
      <c r="E61" s="33"/>
      <c r="F61" s="98" t="s">
        <v>54</v>
      </c>
      <c r="G61" s="42" t="s">
        <v>53</v>
      </c>
      <c r="H61" s="33"/>
      <c r="I61" s="33"/>
      <c r="J61" s="99" t="s">
        <v>54</v>
      </c>
      <c r="K61" s="33"/>
      <c r="L61" s="31"/>
    </row>
    <row r="62" spans="2:12" ht="11.25">
      <c r="B62" s="19"/>
      <c r="L62" s="19"/>
    </row>
    <row r="63" spans="2:12" ht="11.25">
      <c r="B63" s="19"/>
      <c r="L63" s="19"/>
    </row>
    <row r="64" spans="2:12" ht="11.25">
      <c r="B64" s="19"/>
      <c r="L64" s="19"/>
    </row>
    <row r="65" spans="2:12" s="1" customFormat="1" ht="12.75">
      <c r="B65" s="31"/>
      <c r="D65" s="40" t="s">
        <v>55</v>
      </c>
      <c r="E65" s="41"/>
      <c r="F65" s="41"/>
      <c r="G65" s="40" t="s">
        <v>56</v>
      </c>
      <c r="H65" s="41"/>
      <c r="I65" s="41"/>
      <c r="J65" s="41"/>
      <c r="K65" s="41"/>
      <c r="L65" s="31"/>
    </row>
    <row r="66" spans="2:12" ht="11.25">
      <c r="B66" s="19"/>
      <c r="L66" s="19"/>
    </row>
    <row r="67" spans="2:12" ht="11.25">
      <c r="B67" s="19"/>
      <c r="L67" s="19"/>
    </row>
    <row r="68" spans="2:12" ht="11.25">
      <c r="B68" s="19"/>
      <c r="L68" s="19"/>
    </row>
    <row r="69" spans="2:12" ht="11.25">
      <c r="B69" s="19"/>
      <c r="L69" s="19"/>
    </row>
    <row r="70" spans="2:12" ht="11.25">
      <c r="B70" s="19"/>
      <c r="L70" s="19"/>
    </row>
    <row r="71" spans="2:12" ht="11.25">
      <c r="B71" s="19"/>
      <c r="L71" s="19"/>
    </row>
    <row r="72" spans="2:12" ht="11.25">
      <c r="B72" s="19"/>
      <c r="L72" s="19"/>
    </row>
    <row r="73" spans="2:12" ht="11.25">
      <c r="B73" s="19"/>
      <c r="L73" s="19"/>
    </row>
    <row r="74" spans="2:12" ht="11.25">
      <c r="B74" s="19"/>
      <c r="L74" s="19"/>
    </row>
    <row r="75" spans="2:12" ht="11.25">
      <c r="B75" s="19"/>
      <c r="L75" s="19"/>
    </row>
    <row r="76" spans="2:12" s="1" customFormat="1" ht="12.75">
      <c r="B76" s="31"/>
      <c r="D76" s="42" t="s">
        <v>53</v>
      </c>
      <c r="E76" s="33"/>
      <c r="F76" s="98" t="s">
        <v>54</v>
      </c>
      <c r="G76" s="42" t="s">
        <v>53</v>
      </c>
      <c r="H76" s="33"/>
      <c r="I76" s="33"/>
      <c r="J76" s="99" t="s">
        <v>54</v>
      </c>
      <c r="K76" s="33"/>
      <c r="L76" s="31"/>
    </row>
    <row r="77" spans="2:12" s="1" customFormat="1" ht="14.45" customHeight="1">
      <c r="B77" s="43"/>
      <c r="C77" s="44"/>
      <c r="D77" s="44"/>
      <c r="E77" s="44"/>
      <c r="F77" s="44"/>
      <c r="G77" s="44"/>
      <c r="H77" s="44"/>
      <c r="I77" s="44"/>
      <c r="J77" s="44"/>
      <c r="K77" s="44"/>
      <c r="L77" s="31"/>
    </row>
    <row r="81" spans="2:47" s="1" customFormat="1" ht="6.95" customHeight="1">
      <c r="B81" s="45"/>
      <c r="C81" s="46"/>
      <c r="D81" s="46"/>
      <c r="E81" s="46"/>
      <c r="F81" s="46"/>
      <c r="G81" s="46"/>
      <c r="H81" s="46"/>
      <c r="I81" s="46"/>
      <c r="J81" s="46"/>
      <c r="K81" s="46"/>
      <c r="L81" s="31"/>
    </row>
    <row r="82" spans="2:47" s="1" customFormat="1" ht="24.95" customHeight="1">
      <c r="B82" s="31"/>
      <c r="C82" s="20" t="s">
        <v>97</v>
      </c>
      <c r="L82" s="31"/>
    </row>
    <row r="83" spans="2:47" s="1" customFormat="1" ht="6.95" customHeight="1">
      <c r="B83" s="31"/>
      <c r="L83" s="31"/>
    </row>
    <row r="84" spans="2:47" s="1" customFormat="1" ht="12" customHeight="1">
      <c r="B84" s="31"/>
      <c r="C84" s="26" t="s">
        <v>16</v>
      </c>
      <c r="L84" s="31"/>
    </row>
    <row r="85" spans="2:47" s="1" customFormat="1" ht="16.5" customHeight="1">
      <c r="B85" s="31"/>
      <c r="E85" s="220" t="str">
        <f>E7</f>
        <v>Parkovací dům Oblastní nemocnice Trutnov-DPS</v>
      </c>
      <c r="F85" s="221"/>
      <c r="G85" s="221"/>
      <c r="H85" s="221"/>
      <c r="L85" s="31"/>
    </row>
    <row r="86" spans="2:47" s="1" customFormat="1" ht="12" customHeight="1">
      <c r="B86" s="31"/>
      <c r="C86" s="26" t="s">
        <v>93</v>
      </c>
      <c r="L86" s="31"/>
    </row>
    <row r="87" spans="2:47" s="1" customFormat="1" ht="16.5" customHeight="1">
      <c r="B87" s="31"/>
      <c r="E87" s="201" t="str">
        <f>E9</f>
        <v>IO 800-2 - Rozpočet-Sadové úpravy</v>
      </c>
      <c r="F87" s="222"/>
      <c r="G87" s="222"/>
      <c r="H87" s="222"/>
      <c r="L87" s="31"/>
    </row>
    <row r="88" spans="2:47" s="1" customFormat="1" ht="6.95" customHeight="1">
      <c r="B88" s="31"/>
      <c r="L88" s="31"/>
    </row>
    <row r="89" spans="2:47" s="1" customFormat="1" ht="12" customHeight="1">
      <c r="B89" s="31"/>
      <c r="C89" s="26" t="s">
        <v>20</v>
      </c>
      <c r="F89" s="24" t="str">
        <f>F12</f>
        <v>Trutnov</v>
      </c>
      <c r="I89" s="26" t="s">
        <v>22</v>
      </c>
      <c r="J89" s="51" t="str">
        <f>IF(J12="","",J12)</f>
        <v>21. 11. 2024</v>
      </c>
      <c r="L89" s="31"/>
    </row>
    <row r="90" spans="2:47" s="1" customFormat="1" ht="6.95" customHeight="1">
      <c r="B90" s="31"/>
      <c r="L90" s="31"/>
    </row>
    <row r="91" spans="2:47" s="1" customFormat="1" ht="15.2" customHeight="1">
      <c r="B91" s="31"/>
      <c r="C91" s="26" t="s">
        <v>24</v>
      </c>
      <c r="F91" s="24" t="str">
        <f>E15</f>
        <v>A99 s.r.o., Purkyňova 71/99, 612 00 BRNO</v>
      </c>
      <c r="I91" s="26" t="s">
        <v>30</v>
      </c>
      <c r="J91" s="29" t="str">
        <f>E21</f>
        <v>Ing. Jana Janíková</v>
      </c>
      <c r="L91" s="31"/>
    </row>
    <row r="92" spans="2:47" s="1" customFormat="1" ht="25.7" customHeight="1">
      <c r="B92" s="31"/>
      <c r="C92" s="26" t="s">
        <v>28</v>
      </c>
      <c r="F92" s="24" t="str">
        <f>IF(E18="","",E18)</f>
        <v>Vyplň údaj</v>
      </c>
      <c r="I92" s="26" t="s">
        <v>33</v>
      </c>
      <c r="J92" s="29" t="str">
        <f>E24</f>
        <v>ZaKT s.r.o., Ponávka 185/2, 602 00 Brno</v>
      </c>
      <c r="L92" s="31"/>
    </row>
    <row r="93" spans="2:47" s="1" customFormat="1" ht="10.35" customHeight="1">
      <c r="B93" s="31"/>
      <c r="L93" s="31"/>
    </row>
    <row r="94" spans="2:47" s="1" customFormat="1" ht="29.25" customHeight="1">
      <c r="B94" s="31"/>
      <c r="C94" s="100" t="s">
        <v>98</v>
      </c>
      <c r="D94" s="92"/>
      <c r="E94" s="92"/>
      <c r="F94" s="92"/>
      <c r="G94" s="92"/>
      <c r="H94" s="92"/>
      <c r="I94" s="92"/>
      <c r="J94" s="101" t="s">
        <v>99</v>
      </c>
      <c r="K94" s="92"/>
      <c r="L94" s="31"/>
    </row>
    <row r="95" spans="2:47" s="1" customFormat="1" ht="10.35" customHeight="1">
      <c r="B95" s="31"/>
      <c r="L95" s="31"/>
    </row>
    <row r="96" spans="2:47" s="1" customFormat="1" ht="22.9" customHeight="1">
      <c r="B96" s="31"/>
      <c r="C96" s="102" t="s">
        <v>100</v>
      </c>
      <c r="J96" s="65">
        <f>J119</f>
        <v>0</v>
      </c>
      <c r="L96" s="31"/>
      <c r="AU96" s="16" t="s">
        <v>101</v>
      </c>
    </row>
    <row r="97" spans="2:12" s="8" customFormat="1" ht="24.95" customHeight="1">
      <c r="B97" s="103"/>
      <c r="D97" s="104" t="s">
        <v>102</v>
      </c>
      <c r="E97" s="105"/>
      <c r="F97" s="105"/>
      <c r="G97" s="105"/>
      <c r="H97" s="105"/>
      <c r="I97" s="105"/>
      <c r="J97" s="106">
        <f>J120</f>
        <v>0</v>
      </c>
      <c r="L97" s="103"/>
    </row>
    <row r="98" spans="2:12" s="9" customFormat="1" ht="19.899999999999999" customHeight="1">
      <c r="B98" s="107"/>
      <c r="D98" s="108" t="s">
        <v>103</v>
      </c>
      <c r="E98" s="109"/>
      <c r="F98" s="109"/>
      <c r="G98" s="109"/>
      <c r="H98" s="109"/>
      <c r="I98" s="109"/>
      <c r="J98" s="110">
        <f>J121</f>
        <v>0</v>
      </c>
      <c r="L98" s="107"/>
    </row>
    <row r="99" spans="2:12" s="9" customFormat="1" ht="19.899999999999999" customHeight="1">
      <c r="B99" s="107"/>
      <c r="D99" s="108" t="s">
        <v>104</v>
      </c>
      <c r="E99" s="109"/>
      <c r="F99" s="109"/>
      <c r="G99" s="109"/>
      <c r="H99" s="109"/>
      <c r="I99" s="109"/>
      <c r="J99" s="110">
        <f>J365</f>
        <v>0</v>
      </c>
      <c r="L99" s="107"/>
    </row>
    <row r="100" spans="2:12" s="1" customFormat="1" ht="21.75" customHeight="1">
      <c r="B100" s="31"/>
      <c r="L100" s="31"/>
    </row>
    <row r="101" spans="2:12" s="1" customFormat="1" ht="6.95" customHeight="1">
      <c r="B101" s="43"/>
      <c r="C101" s="44"/>
      <c r="D101" s="44"/>
      <c r="E101" s="44"/>
      <c r="F101" s="44"/>
      <c r="G101" s="44"/>
      <c r="H101" s="44"/>
      <c r="I101" s="44"/>
      <c r="J101" s="44"/>
      <c r="K101" s="44"/>
      <c r="L101" s="31"/>
    </row>
    <row r="105" spans="2:12" s="1" customFormat="1" ht="6.95" customHeight="1">
      <c r="B105" s="45"/>
      <c r="C105" s="46"/>
      <c r="D105" s="46"/>
      <c r="E105" s="46"/>
      <c r="F105" s="46"/>
      <c r="G105" s="46"/>
      <c r="H105" s="46"/>
      <c r="I105" s="46"/>
      <c r="J105" s="46"/>
      <c r="K105" s="46"/>
      <c r="L105" s="31"/>
    </row>
    <row r="106" spans="2:12" s="1" customFormat="1" ht="24.95" customHeight="1">
      <c r="B106" s="31"/>
      <c r="C106" s="20" t="s">
        <v>105</v>
      </c>
      <c r="L106" s="31"/>
    </row>
    <row r="107" spans="2:12" s="1" customFormat="1" ht="6.95" customHeight="1">
      <c r="B107" s="31"/>
      <c r="L107" s="31"/>
    </row>
    <row r="108" spans="2:12" s="1" customFormat="1" ht="12" customHeight="1">
      <c r="B108" s="31"/>
      <c r="C108" s="26" t="s">
        <v>16</v>
      </c>
      <c r="L108" s="31"/>
    </row>
    <row r="109" spans="2:12" s="1" customFormat="1" ht="16.5" customHeight="1">
      <c r="B109" s="31"/>
      <c r="E109" s="220" t="str">
        <f>E7</f>
        <v>Parkovací dům Oblastní nemocnice Trutnov-DPS</v>
      </c>
      <c r="F109" s="221"/>
      <c r="G109" s="221"/>
      <c r="H109" s="221"/>
      <c r="L109" s="31"/>
    </row>
    <row r="110" spans="2:12" s="1" customFormat="1" ht="12" customHeight="1">
      <c r="B110" s="31"/>
      <c r="C110" s="26" t="s">
        <v>93</v>
      </c>
      <c r="L110" s="31"/>
    </row>
    <row r="111" spans="2:12" s="1" customFormat="1" ht="16.5" customHeight="1">
      <c r="B111" s="31"/>
      <c r="E111" s="201" t="str">
        <f>E9</f>
        <v>IO 800-2 - Rozpočet-Sadové úpravy</v>
      </c>
      <c r="F111" s="222"/>
      <c r="G111" s="222"/>
      <c r="H111" s="222"/>
      <c r="L111" s="31"/>
    </row>
    <row r="112" spans="2:12" s="1" customFormat="1" ht="6.95" customHeight="1">
      <c r="B112" s="31"/>
      <c r="L112" s="31"/>
    </row>
    <row r="113" spans="2:65" s="1" customFormat="1" ht="12" customHeight="1">
      <c r="B113" s="31"/>
      <c r="C113" s="26" t="s">
        <v>20</v>
      </c>
      <c r="F113" s="24" t="str">
        <f>F12</f>
        <v>Trutnov</v>
      </c>
      <c r="I113" s="26" t="s">
        <v>22</v>
      </c>
      <c r="J113" s="51" t="str">
        <f>IF(J12="","",J12)</f>
        <v>21. 11. 2024</v>
      </c>
      <c r="L113" s="31"/>
    </row>
    <row r="114" spans="2:65" s="1" customFormat="1" ht="6.95" customHeight="1">
      <c r="B114" s="31"/>
      <c r="L114" s="31"/>
    </row>
    <row r="115" spans="2:65" s="1" customFormat="1" ht="15.2" customHeight="1">
      <c r="B115" s="31"/>
      <c r="C115" s="26" t="s">
        <v>24</v>
      </c>
      <c r="F115" s="24" t="str">
        <f>E15</f>
        <v>A99 s.r.o., Purkyňova 71/99, 612 00 BRNO</v>
      </c>
      <c r="I115" s="26" t="s">
        <v>30</v>
      </c>
      <c r="J115" s="29" t="str">
        <f>E21</f>
        <v>Ing. Jana Janíková</v>
      </c>
      <c r="L115" s="31"/>
    </row>
    <row r="116" spans="2:65" s="1" customFormat="1" ht="25.7" customHeight="1">
      <c r="B116" s="31"/>
      <c r="C116" s="26" t="s">
        <v>28</v>
      </c>
      <c r="F116" s="24" t="str">
        <f>IF(E18="","",E18)</f>
        <v>Vyplň údaj</v>
      </c>
      <c r="I116" s="26" t="s">
        <v>33</v>
      </c>
      <c r="J116" s="29" t="str">
        <f>E24</f>
        <v>ZaKT s.r.o., Ponávka 185/2, 602 00 Brno</v>
      </c>
      <c r="L116" s="31"/>
    </row>
    <row r="117" spans="2:65" s="1" customFormat="1" ht="10.35" customHeight="1">
      <c r="B117" s="31"/>
      <c r="L117" s="31"/>
    </row>
    <row r="118" spans="2:65" s="10" customFormat="1" ht="29.25" customHeight="1">
      <c r="B118" s="111"/>
      <c r="C118" s="112" t="s">
        <v>106</v>
      </c>
      <c r="D118" s="113" t="s">
        <v>63</v>
      </c>
      <c r="E118" s="113" t="s">
        <v>59</v>
      </c>
      <c r="F118" s="113" t="s">
        <v>60</v>
      </c>
      <c r="G118" s="113" t="s">
        <v>107</v>
      </c>
      <c r="H118" s="113" t="s">
        <v>108</v>
      </c>
      <c r="I118" s="113" t="s">
        <v>109</v>
      </c>
      <c r="J118" s="113" t="s">
        <v>99</v>
      </c>
      <c r="K118" s="114" t="s">
        <v>110</v>
      </c>
      <c r="L118" s="111"/>
      <c r="M118" s="58" t="s">
        <v>1</v>
      </c>
      <c r="N118" s="59" t="s">
        <v>42</v>
      </c>
      <c r="O118" s="59" t="s">
        <v>111</v>
      </c>
      <c r="P118" s="59" t="s">
        <v>112</v>
      </c>
      <c r="Q118" s="59" t="s">
        <v>113</v>
      </c>
      <c r="R118" s="59" t="s">
        <v>114</v>
      </c>
      <c r="S118" s="59" t="s">
        <v>115</v>
      </c>
      <c r="T118" s="60" t="s">
        <v>116</v>
      </c>
    </row>
    <row r="119" spans="2:65" s="1" customFormat="1" ht="22.9" customHeight="1">
      <c r="B119" s="31"/>
      <c r="C119" s="63" t="s">
        <v>117</v>
      </c>
      <c r="J119" s="115">
        <f>BK119</f>
        <v>0</v>
      </c>
      <c r="L119" s="31"/>
      <c r="M119" s="61"/>
      <c r="N119" s="52"/>
      <c r="O119" s="52"/>
      <c r="P119" s="116">
        <f>P120</f>
        <v>0</v>
      </c>
      <c r="Q119" s="52"/>
      <c r="R119" s="116">
        <f>R120</f>
        <v>12.405972599999997</v>
      </c>
      <c r="S119" s="52"/>
      <c r="T119" s="117">
        <f>T120</f>
        <v>0</v>
      </c>
      <c r="AT119" s="16" t="s">
        <v>77</v>
      </c>
      <c r="AU119" s="16" t="s">
        <v>101</v>
      </c>
      <c r="BK119" s="118">
        <f>BK120</f>
        <v>0</v>
      </c>
    </row>
    <row r="120" spans="2:65" s="11" customFormat="1" ht="25.9" customHeight="1">
      <c r="B120" s="119"/>
      <c r="D120" s="120" t="s">
        <v>77</v>
      </c>
      <c r="E120" s="121" t="s">
        <v>118</v>
      </c>
      <c r="F120" s="121" t="s">
        <v>119</v>
      </c>
      <c r="I120" s="122"/>
      <c r="J120" s="123">
        <f>BK120</f>
        <v>0</v>
      </c>
      <c r="L120" s="119"/>
      <c r="M120" s="124"/>
      <c r="P120" s="125">
        <f>P121+P365</f>
        <v>0</v>
      </c>
      <c r="R120" s="125">
        <f>R121+R365</f>
        <v>12.405972599999997</v>
      </c>
      <c r="T120" s="126">
        <f>T121+T365</f>
        <v>0</v>
      </c>
      <c r="AR120" s="120" t="s">
        <v>86</v>
      </c>
      <c r="AT120" s="127" t="s">
        <v>77</v>
      </c>
      <c r="AU120" s="127" t="s">
        <v>78</v>
      </c>
      <c r="AY120" s="120" t="s">
        <v>120</v>
      </c>
      <c r="BK120" s="128">
        <f>BK121+BK365</f>
        <v>0</v>
      </c>
    </row>
    <row r="121" spans="2:65" s="11" customFormat="1" ht="22.9" customHeight="1">
      <c r="B121" s="119"/>
      <c r="D121" s="120" t="s">
        <v>77</v>
      </c>
      <c r="E121" s="129" t="s">
        <v>86</v>
      </c>
      <c r="F121" s="129" t="s">
        <v>121</v>
      </c>
      <c r="I121" s="122"/>
      <c r="J121" s="130">
        <f>BK121</f>
        <v>0</v>
      </c>
      <c r="L121" s="119"/>
      <c r="M121" s="124"/>
      <c r="P121" s="125">
        <f>SUM(P122:P364)</f>
        <v>0</v>
      </c>
      <c r="R121" s="125">
        <f>SUM(R122:R364)</f>
        <v>12.405972599999997</v>
      </c>
      <c r="T121" s="126">
        <f>SUM(T122:T364)</f>
        <v>0</v>
      </c>
      <c r="AR121" s="120" t="s">
        <v>86</v>
      </c>
      <c r="AT121" s="127" t="s">
        <v>77</v>
      </c>
      <c r="AU121" s="127" t="s">
        <v>86</v>
      </c>
      <c r="AY121" s="120" t="s">
        <v>120</v>
      </c>
      <c r="BK121" s="128">
        <f>SUM(BK122:BK364)</f>
        <v>0</v>
      </c>
    </row>
    <row r="122" spans="2:65" s="1" customFormat="1" ht="24.2" customHeight="1">
      <c r="B122" s="31"/>
      <c r="C122" s="131" t="s">
        <v>86</v>
      </c>
      <c r="D122" s="131" t="s">
        <v>122</v>
      </c>
      <c r="E122" s="132" t="s">
        <v>123</v>
      </c>
      <c r="F122" s="133" t="s">
        <v>124</v>
      </c>
      <c r="G122" s="134" t="s">
        <v>125</v>
      </c>
      <c r="H122" s="135">
        <v>1</v>
      </c>
      <c r="I122" s="136"/>
      <c r="J122" s="137">
        <f>ROUND(I122*H122,2)</f>
        <v>0</v>
      </c>
      <c r="K122" s="133" t="s">
        <v>126</v>
      </c>
      <c r="L122" s="31"/>
      <c r="M122" s="138" t="s">
        <v>1</v>
      </c>
      <c r="N122" s="139" t="s">
        <v>43</v>
      </c>
      <c r="P122" s="140">
        <f>O122*H122</f>
        <v>0</v>
      </c>
      <c r="Q122" s="140">
        <v>0</v>
      </c>
      <c r="R122" s="140">
        <f>Q122*H122</f>
        <v>0</v>
      </c>
      <c r="S122" s="140">
        <v>0</v>
      </c>
      <c r="T122" s="141">
        <f>S122*H122</f>
        <v>0</v>
      </c>
      <c r="AR122" s="142" t="s">
        <v>127</v>
      </c>
      <c r="AT122" s="142" t="s">
        <v>122</v>
      </c>
      <c r="AU122" s="142" t="s">
        <v>88</v>
      </c>
      <c r="AY122" s="16" t="s">
        <v>120</v>
      </c>
      <c r="BE122" s="143">
        <f>IF(N122="základní",J122,0)</f>
        <v>0</v>
      </c>
      <c r="BF122" s="143">
        <f>IF(N122="snížená",J122,0)</f>
        <v>0</v>
      </c>
      <c r="BG122" s="143">
        <f>IF(N122="zákl. přenesená",J122,0)</f>
        <v>0</v>
      </c>
      <c r="BH122" s="143">
        <f>IF(N122="sníž. přenesená",J122,0)</f>
        <v>0</v>
      </c>
      <c r="BI122" s="143">
        <f>IF(N122="nulová",J122,0)</f>
        <v>0</v>
      </c>
      <c r="BJ122" s="16" t="s">
        <v>86</v>
      </c>
      <c r="BK122" s="143">
        <f>ROUND(I122*H122,2)</f>
        <v>0</v>
      </c>
      <c r="BL122" s="16" t="s">
        <v>127</v>
      </c>
      <c r="BM122" s="142" t="s">
        <v>128</v>
      </c>
    </row>
    <row r="123" spans="2:65" s="1" customFormat="1" ht="19.5">
      <c r="B123" s="31"/>
      <c r="D123" s="144" t="s">
        <v>129</v>
      </c>
      <c r="F123" s="145" t="s">
        <v>130</v>
      </c>
      <c r="I123" s="146"/>
      <c r="L123" s="31"/>
      <c r="M123" s="147"/>
      <c r="T123" s="55"/>
      <c r="AT123" s="16" t="s">
        <v>129</v>
      </c>
      <c r="AU123" s="16" t="s">
        <v>88</v>
      </c>
    </row>
    <row r="124" spans="2:65" s="1" customFormat="1" ht="19.5">
      <c r="B124" s="31"/>
      <c r="D124" s="144" t="s">
        <v>131</v>
      </c>
      <c r="F124" s="148" t="s">
        <v>132</v>
      </c>
      <c r="I124" s="146"/>
      <c r="L124" s="31"/>
      <c r="M124" s="147"/>
      <c r="T124" s="55"/>
      <c r="AT124" s="16" t="s">
        <v>131</v>
      </c>
      <c r="AU124" s="16" t="s">
        <v>88</v>
      </c>
    </row>
    <row r="125" spans="2:65" s="1" customFormat="1" ht="24.2" customHeight="1">
      <c r="B125" s="31"/>
      <c r="C125" s="131" t="s">
        <v>88</v>
      </c>
      <c r="D125" s="131" t="s">
        <v>122</v>
      </c>
      <c r="E125" s="132" t="s">
        <v>133</v>
      </c>
      <c r="F125" s="133" t="s">
        <v>134</v>
      </c>
      <c r="G125" s="134" t="s">
        <v>125</v>
      </c>
      <c r="H125" s="135">
        <v>4</v>
      </c>
      <c r="I125" s="136"/>
      <c r="J125" s="137">
        <f>ROUND(I125*H125,2)</f>
        <v>0</v>
      </c>
      <c r="K125" s="133" t="s">
        <v>126</v>
      </c>
      <c r="L125" s="31"/>
      <c r="M125" s="138" t="s">
        <v>1</v>
      </c>
      <c r="N125" s="139" t="s">
        <v>43</v>
      </c>
      <c r="P125" s="140">
        <f>O125*H125</f>
        <v>0</v>
      </c>
      <c r="Q125" s="140">
        <v>0</v>
      </c>
      <c r="R125" s="140">
        <f>Q125*H125</f>
        <v>0</v>
      </c>
      <c r="S125" s="140">
        <v>0</v>
      </c>
      <c r="T125" s="141">
        <f>S125*H125</f>
        <v>0</v>
      </c>
      <c r="AR125" s="142" t="s">
        <v>127</v>
      </c>
      <c r="AT125" s="142" t="s">
        <v>122</v>
      </c>
      <c r="AU125" s="142" t="s">
        <v>88</v>
      </c>
      <c r="AY125" s="16" t="s">
        <v>120</v>
      </c>
      <c r="BE125" s="143">
        <f>IF(N125="základní",J125,0)</f>
        <v>0</v>
      </c>
      <c r="BF125" s="143">
        <f>IF(N125="snížená",J125,0)</f>
        <v>0</v>
      </c>
      <c r="BG125" s="143">
        <f>IF(N125="zákl. přenesená",J125,0)</f>
        <v>0</v>
      </c>
      <c r="BH125" s="143">
        <f>IF(N125="sníž. přenesená",J125,0)</f>
        <v>0</v>
      </c>
      <c r="BI125" s="143">
        <f>IF(N125="nulová",J125,0)</f>
        <v>0</v>
      </c>
      <c r="BJ125" s="16" t="s">
        <v>86</v>
      </c>
      <c r="BK125" s="143">
        <f>ROUND(I125*H125,2)</f>
        <v>0</v>
      </c>
      <c r="BL125" s="16" t="s">
        <v>127</v>
      </c>
      <c r="BM125" s="142" t="s">
        <v>135</v>
      </c>
    </row>
    <row r="126" spans="2:65" s="1" customFormat="1" ht="19.5">
      <c r="B126" s="31"/>
      <c r="D126" s="144" t="s">
        <v>129</v>
      </c>
      <c r="F126" s="145" t="s">
        <v>136</v>
      </c>
      <c r="I126" s="146"/>
      <c r="L126" s="31"/>
      <c r="M126" s="147"/>
      <c r="T126" s="55"/>
      <c r="AT126" s="16" t="s">
        <v>129</v>
      </c>
      <c r="AU126" s="16" t="s">
        <v>88</v>
      </c>
    </row>
    <row r="127" spans="2:65" s="1" customFormat="1" ht="19.5">
      <c r="B127" s="31"/>
      <c r="D127" s="144" t="s">
        <v>131</v>
      </c>
      <c r="F127" s="148" t="s">
        <v>137</v>
      </c>
      <c r="I127" s="146"/>
      <c r="L127" s="31"/>
      <c r="M127" s="147"/>
      <c r="T127" s="55"/>
      <c r="AT127" s="16" t="s">
        <v>131</v>
      </c>
      <c r="AU127" s="16" t="s">
        <v>88</v>
      </c>
    </row>
    <row r="128" spans="2:65" s="1" customFormat="1" ht="24.2" customHeight="1">
      <c r="B128" s="31"/>
      <c r="C128" s="131" t="s">
        <v>138</v>
      </c>
      <c r="D128" s="131" t="s">
        <v>122</v>
      </c>
      <c r="E128" s="132" t="s">
        <v>139</v>
      </c>
      <c r="F128" s="133" t="s">
        <v>140</v>
      </c>
      <c r="G128" s="134" t="s">
        <v>125</v>
      </c>
      <c r="H128" s="135">
        <v>6</v>
      </c>
      <c r="I128" s="136"/>
      <c r="J128" s="137">
        <f>ROUND(I128*H128,2)</f>
        <v>0</v>
      </c>
      <c r="K128" s="133" t="s">
        <v>126</v>
      </c>
      <c r="L128" s="31"/>
      <c r="M128" s="138" t="s">
        <v>1</v>
      </c>
      <c r="N128" s="139" t="s">
        <v>43</v>
      </c>
      <c r="P128" s="140">
        <f>O128*H128</f>
        <v>0</v>
      </c>
      <c r="Q128" s="140">
        <v>0</v>
      </c>
      <c r="R128" s="140">
        <f>Q128*H128</f>
        <v>0</v>
      </c>
      <c r="S128" s="140">
        <v>0</v>
      </c>
      <c r="T128" s="141">
        <f>S128*H128</f>
        <v>0</v>
      </c>
      <c r="AR128" s="142" t="s">
        <v>127</v>
      </c>
      <c r="AT128" s="142" t="s">
        <v>122</v>
      </c>
      <c r="AU128" s="142" t="s">
        <v>88</v>
      </c>
      <c r="AY128" s="16" t="s">
        <v>120</v>
      </c>
      <c r="BE128" s="143">
        <f>IF(N128="základní",J128,0)</f>
        <v>0</v>
      </c>
      <c r="BF128" s="143">
        <f>IF(N128="snížená",J128,0)</f>
        <v>0</v>
      </c>
      <c r="BG128" s="143">
        <f>IF(N128="zákl. přenesená",J128,0)</f>
        <v>0</v>
      </c>
      <c r="BH128" s="143">
        <f>IF(N128="sníž. přenesená",J128,0)</f>
        <v>0</v>
      </c>
      <c r="BI128" s="143">
        <f>IF(N128="nulová",J128,0)</f>
        <v>0</v>
      </c>
      <c r="BJ128" s="16" t="s">
        <v>86</v>
      </c>
      <c r="BK128" s="143">
        <f>ROUND(I128*H128,2)</f>
        <v>0</v>
      </c>
      <c r="BL128" s="16" t="s">
        <v>127</v>
      </c>
      <c r="BM128" s="142" t="s">
        <v>141</v>
      </c>
    </row>
    <row r="129" spans="2:65" s="1" customFormat="1" ht="19.5">
      <c r="B129" s="31"/>
      <c r="D129" s="144" t="s">
        <v>129</v>
      </c>
      <c r="F129" s="145" t="s">
        <v>142</v>
      </c>
      <c r="I129" s="146"/>
      <c r="L129" s="31"/>
      <c r="M129" s="147"/>
      <c r="T129" s="55"/>
      <c r="AT129" s="16" t="s">
        <v>129</v>
      </c>
      <c r="AU129" s="16" t="s">
        <v>88</v>
      </c>
    </row>
    <row r="130" spans="2:65" s="1" customFormat="1" ht="19.5">
      <c r="B130" s="31"/>
      <c r="D130" s="144" t="s">
        <v>131</v>
      </c>
      <c r="F130" s="148" t="s">
        <v>143</v>
      </c>
      <c r="I130" s="146"/>
      <c r="L130" s="31"/>
      <c r="M130" s="147"/>
      <c r="T130" s="55"/>
      <c r="AT130" s="16" t="s">
        <v>131</v>
      </c>
      <c r="AU130" s="16" t="s">
        <v>88</v>
      </c>
    </row>
    <row r="131" spans="2:65" s="1" customFormat="1" ht="24.2" customHeight="1">
      <c r="B131" s="31"/>
      <c r="C131" s="131" t="s">
        <v>127</v>
      </c>
      <c r="D131" s="131" t="s">
        <v>122</v>
      </c>
      <c r="E131" s="132" t="s">
        <v>144</v>
      </c>
      <c r="F131" s="133" t="s">
        <v>145</v>
      </c>
      <c r="G131" s="134" t="s">
        <v>125</v>
      </c>
      <c r="H131" s="135">
        <v>4</v>
      </c>
      <c r="I131" s="136"/>
      <c r="J131" s="137">
        <f>ROUND(I131*H131,2)</f>
        <v>0</v>
      </c>
      <c r="K131" s="133" t="s">
        <v>126</v>
      </c>
      <c r="L131" s="31"/>
      <c r="M131" s="138" t="s">
        <v>1</v>
      </c>
      <c r="N131" s="139" t="s">
        <v>43</v>
      </c>
      <c r="P131" s="140">
        <f>O131*H131</f>
        <v>0</v>
      </c>
      <c r="Q131" s="140">
        <v>0</v>
      </c>
      <c r="R131" s="140">
        <f>Q131*H131</f>
        <v>0</v>
      </c>
      <c r="S131" s="140">
        <v>0</v>
      </c>
      <c r="T131" s="141">
        <f>S131*H131</f>
        <v>0</v>
      </c>
      <c r="AR131" s="142" t="s">
        <v>127</v>
      </c>
      <c r="AT131" s="142" t="s">
        <v>122</v>
      </c>
      <c r="AU131" s="142" t="s">
        <v>88</v>
      </c>
      <c r="AY131" s="16" t="s">
        <v>120</v>
      </c>
      <c r="BE131" s="143">
        <f>IF(N131="základní",J131,0)</f>
        <v>0</v>
      </c>
      <c r="BF131" s="143">
        <f>IF(N131="snížená",J131,0)</f>
        <v>0</v>
      </c>
      <c r="BG131" s="143">
        <f>IF(N131="zákl. přenesená",J131,0)</f>
        <v>0</v>
      </c>
      <c r="BH131" s="143">
        <f>IF(N131="sníž. přenesená",J131,0)</f>
        <v>0</v>
      </c>
      <c r="BI131" s="143">
        <f>IF(N131="nulová",J131,0)</f>
        <v>0</v>
      </c>
      <c r="BJ131" s="16" t="s">
        <v>86</v>
      </c>
      <c r="BK131" s="143">
        <f>ROUND(I131*H131,2)</f>
        <v>0</v>
      </c>
      <c r="BL131" s="16" t="s">
        <v>127</v>
      </c>
      <c r="BM131" s="142" t="s">
        <v>146</v>
      </c>
    </row>
    <row r="132" spans="2:65" s="1" customFormat="1" ht="19.5">
      <c r="B132" s="31"/>
      <c r="D132" s="144" t="s">
        <v>129</v>
      </c>
      <c r="F132" s="145" t="s">
        <v>147</v>
      </c>
      <c r="I132" s="146"/>
      <c r="L132" s="31"/>
      <c r="M132" s="147"/>
      <c r="T132" s="55"/>
      <c r="AT132" s="16" t="s">
        <v>129</v>
      </c>
      <c r="AU132" s="16" t="s">
        <v>88</v>
      </c>
    </row>
    <row r="133" spans="2:65" s="1" customFormat="1" ht="19.5">
      <c r="B133" s="31"/>
      <c r="D133" s="144" t="s">
        <v>131</v>
      </c>
      <c r="F133" s="148" t="s">
        <v>148</v>
      </c>
      <c r="I133" s="146"/>
      <c r="L133" s="31"/>
      <c r="M133" s="147"/>
      <c r="T133" s="55"/>
      <c r="AT133" s="16" t="s">
        <v>131</v>
      </c>
      <c r="AU133" s="16" t="s">
        <v>88</v>
      </c>
    </row>
    <row r="134" spans="2:65" s="1" customFormat="1" ht="24.2" customHeight="1">
      <c r="B134" s="31"/>
      <c r="C134" s="131" t="s">
        <v>149</v>
      </c>
      <c r="D134" s="131" t="s">
        <v>122</v>
      </c>
      <c r="E134" s="132" t="s">
        <v>150</v>
      </c>
      <c r="F134" s="133" t="s">
        <v>151</v>
      </c>
      <c r="G134" s="134" t="s">
        <v>125</v>
      </c>
      <c r="H134" s="135">
        <v>4</v>
      </c>
      <c r="I134" s="136"/>
      <c r="J134" s="137">
        <f>ROUND(I134*H134,2)</f>
        <v>0</v>
      </c>
      <c r="K134" s="133" t="s">
        <v>126</v>
      </c>
      <c r="L134" s="31"/>
      <c r="M134" s="138" t="s">
        <v>1</v>
      </c>
      <c r="N134" s="139" t="s">
        <v>43</v>
      </c>
      <c r="P134" s="140">
        <f>O134*H134</f>
        <v>0</v>
      </c>
      <c r="Q134" s="140">
        <v>0</v>
      </c>
      <c r="R134" s="140">
        <f>Q134*H134</f>
        <v>0</v>
      </c>
      <c r="S134" s="140">
        <v>0</v>
      </c>
      <c r="T134" s="141">
        <f>S134*H134</f>
        <v>0</v>
      </c>
      <c r="AR134" s="142" t="s">
        <v>127</v>
      </c>
      <c r="AT134" s="142" t="s">
        <v>122</v>
      </c>
      <c r="AU134" s="142" t="s">
        <v>88</v>
      </c>
      <c r="AY134" s="16" t="s">
        <v>120</v>
      </c>
      <c r="BE134" s="143">
        <f>IF(N134="základní",J134,0)</f>
        <v>0</v>
      </c>
      <c r="BF134" s="143">
        <f>IF(N134="snížená",J134,0)</f>
        <v>0</v>
      </c>
      <c r="BG134" s="143">
        <f>IF(N134="zákl. přenesená",J134,0)</f>
        <v>0</v>
      </c>
      <c r="BH134" s="143">
        <f>IF(N134="sníž. přenesená",J134,0)</f>
        <v>0</v>
      </c>
      <c r="BI134" s="143">
        <f>IF(N134="nulová",J134,0)</f>
        <v>0</v>
      </c>
      <c r="BJ134" s="16" t="s">
        <v>86</v>
      </c>
      <c r="BK134" s="143">
        <f>ROUND(I134*H134,2)</f>
        <v>0</v>
      </c>
      <c r="BL134" s="16" t="s">
        <v>127</v>
      </c>
      <c r="BM134" s="142" t="s">
        <v>152</v>
      </c>
    </row>
    <row r="135" spans="2:65" s="1" customFormat="1" ht="19.5">
      <c r="B135" s="31"/>
      <c r="D135" s="144" t="s">
        <v>129</v>
      </c>
      <c r="F135" s="145" t="s">
        <v>153</v>
      </c>
      <c r="I135" s="146"/>
      <c r="L135" s="31"/>
      <c r="M135" s="147"/>
      <c r="T135" s="55"/>
      <c r="AT135" s="16" t="s">
        <v>129</v>
      </c>
      <c r="AU135" s="16" t="s">
        <v>88</v>
      </c>
    </row>
    <row r="136" spans="2:65" s="1" customFormat="1" ht="19.5">
      <c r="B136" s="31"/>
      <c r="D136" s="144" t="s">
        <v>131</v>
      </c>
      <c r="F136" s="148" t="s">
        <v>154</v>
      </c>
      <c r="I136" s="146"/>
      <c r="L136" s="31"/>
      <c r="M136" s="147"/>
      <c r="T136" s="55"/>
      <c r="AT136" s="16" t="s">
        <v>131</v>
      </c>
      <c r="AU136" s="16" t="s">
        <v>88</v>
      </c>
    </row>
    <row r="137" spans="2:65" s="1" customFormat="1" ht="24.2" customHeight="1">
      <c r="B137" s="31"/>
      <c r="C137" s="131" t="s">
        <v>155</v>
      </c>
      <c r="D137" s="131" t="s">
        <v>122</v>
      </c>
      <c r="E137" s="132" t="s">
        <v>156</v>
      </c>
      <c r="F137" s="133" t="s">
        <v>157</v>
      </c>
      <c r="G137" s="134" t="s">
        <v>125</v>
      </c>
      <c r="H137" s="135">
        <v>2</v>
      </c>
      <c r="I137" s="136"/>
      <c r="J137" s="137">
        <f>ROUND(I137*H137,2)</f>
        <v>0</v>
      </c>
      <c r="K137" s="133" t="s">
        <v>126</v>
      </c>
      <c r="L137" s="31"/>
      <c r="M137" s="138" t="s">
        <v>1</v>
      </c>
      <c r="N137" s="139" t="s">
        <v>43</v>
      </c>
      <c r="P137" s="140">
        <f>O137*H137</f>
        <v>0</v>
      </c>
      <c r="Q137" s="140">
        <v>0</v>
      </c>
      <c r="R137" s="140">
        <f>Q137*H137</f>
        <v>0</v>
      </c>
      <c r="S137" s="140">
        <v>0</v>
      </c>
      <c r="T137" s="141">
        <f>S137*H137</f>
        <v>0</v>
      </c>
      <c r="AR137" s="142" t="s">
        <v>127</v>
      </c>
      <c r="AT137" s="142" t="s">
        <v>122</v>
      </c>
      <c r="AU137" s="142" t="s">
        <v>88</v>
      </c>
      <c r="AY137" s="16" t="s">
        <v>120</v>
      </c>
      <c r="BE137" s="143">
        <f>IF(N137="základní",J137,0)</f>
        <v>0</v>
      </c>
      <c r="BF137" s="143">
        <f>IF(N137="snížená",J137,0)</f>
        <v>0</v>
      </c>
      <c r="BG137" s="143">
        <f>IF(N137="zákl. přenesená",J137,0)</f>
        <v>0</v>
      </c>
      <c r="BH137" s="143">
        <f>IF(N137="sníž. přenesená",J137,0)</f>
        <v>0</v>
      </c>
      <c r="BI137" s="143">
        <f>IF(N137="nulová",J137,0)</f>
        <v>0</v>
      </c>
      <c r="BJ137" s="16" t="s">
        <v>86</v>
      </c>
      <c r="BK137" s="143">
        <f>ROUND(I137*H137,2)</f>
        <v>0</v>
      </c>
      <c r="BL137" s="16" t="s">
        <v>127</v>
      </c>
      <c r="BM137" s="142" t="s">
        <v>158</v>
      </c>
    </row>
    <row r="138" spans="2:65" s="1" customFormat="1" ht="19.5">
      <c r="B138" s="31"/>
      <c r="D138" s="144" t="s">
        <v>129</v>
      </c>
      <c r="F138" s="145" t="s">
        <v>159</v>
      </c>
      <c r="I138" s="146"/>
      <c r="L138" s="31"/>
      <c r="M138" s="147"/>
      <c r="T138" s="55"/>
      <c r="AT138" s="16" t="s">
        <v>129</v>
      </c>
      <c r="AU138" s="16" t="s">
        <v>88</v>
      </c>
    </row>
    <row r="139" spans="2:65" s="1" customFormat="1" ht="19.5">
      <c r="B139" s="31"/>
      <c r="D139" s="144" t="s">
        <v>131</v>
      </c>
      <c r="F139" s="148" t="s">
        <v>160</v>
      </c>
      <c r="I139" s="146"/>
      <c r="L139" s="31"/>
      <c r="M139" s="147"/>
      <c r="T139" s="55"/>
      <c r="AT139" s="16" t="s">
        <v>131</v>
      </c>
      <c r="AU139" s="16" t="s">
        <v>88</v>
      </c>
    </row>
    <row r="140" spans="2:65" s="1" customFormat="1" ht="24.2" customHeight="1">
      <c r="B140" s="31"/>
      <c r="C140" s="131" t="s">
        <v>161</v>
      </c>
      <c r="D140" s="131" t="s">
        <v>122</v>
      </c>
      <c r="E140" s="132" t="s">
        <v>162</v>
      </c>
      <c r="F140" s="133" t="s">
        <v>163</v>
      </c>
      <c r="G140" s="134" t="s">
        <v>125</v>
      </c>
      <c r="H140" s="135">
        <v>1</v>
      </c>
      <c r="I140" s="136"/>
      <c r="J140" s="137">
        <f>ROUND(I140*H140,2)</f>
        <v>0</v>
      </c>
      <c r="K140" s="133" t="s">
        <v>126</v>
      </c>
      <c r="L140" s="31"/>
      <c r="M140" s="138" t="s">
        <v>1</v>
      </c>
      <c r="N140" s="139" t="s">
        <v>43</v>
      </c>
      <c r="P140" s="140">
        <f>O140*H140</f>
        <v>0</v>
      </c>
      <c r="Q140" s="140">
        <v>0</v>
      </c>
      <c r="R140" s="140">
        <f>Q140*H140</f>
        <v>0</v>
      </c>
      <c r="S140" s="140">
        <v>0</v>
      </c>
      <c r="T140" s="141">
        <f>S140*H140</f>
        <v>0</v>
      </c>
      <c r="AR140" s="142" t="s">
        <v>127</v>
      </c>
      <c r="AT140" s="142" t="s">
        <v>122</v>
      </c>
      <c r="AU140" s="142" t="s">
        <v>88</v>
      </c>
      <c r="AY140" s="16" t="s">
        <v>120</v>
      </c>
      <c r="BE140" s="143">
        <f>IF(N140="základní",J140,0)</f>
        <v>0</v>
      </c>
      <c r="BF140" s="143">
        <f>IF(N140="snížená",J140,0)</f>
        <v>0</v>
      </c>
      <c r="BG140" s="143">
        <f>IF(N140="zákl. přenesená",J140,0)</f>
        <v>0</v>
      </c>
      <c r="BH140" s="143">
        <f>IF(N140="sníž. přenesená",J140,0)</f>
        <v>0</v>
      </c>
      <c r="BI140" s="143">
        <f>IF(N140="nulová",J140,0)</f>
        <v>0</v>
      </c>
      <c r="BJ140" s="16" t="s">
        <v>86</v>
      </c>
      <c r="BK140" s="143">
        <f>ROUND(I140*H140,2)</f>
        <v>0</v>
      </c>
      <c r="BL140" s="16" t="s">
        <v>127</v>
      </c>
      <c r="BM140" s="142" t="s">
        <v>164</v>
      </c>
    </row>
    <row r="141" spans="2:65" s="1" customFormat="1" ht="19.5">
      <c r="B141" s="31"/>
      <c r="D141" s="144" t="s">
        <v>129</v>
      </c>
      <c r="F141" s="145" t="s">
        <v>165</v>
      </c>
      <c r="I141" s="146"/>
      <c r="L141" s="31"/>
      <c r="M141" s="147"/>
      <c r="T141" s="55"/>
      <c r="AT141" s="16" t="s">
        <v>129</v>
      </c>
      <c r="AU141" s="16" t="s">
        <v>88</v>
      </c>
    </row>
    <row r="142" spans="2:65" s="1" customFormat="1" ht="19.5">
      <c r="B142" s="31"/>
      <c r="D142" s="144" t="s">
        <v>131</v>
      </c>
      <c r="F142" s="148" t="s">
        <v>166</v>
      </c>
      <c r="I142" s="146"/>
      <c r="L142" s="31"/>
      <c r="M142" s="147"/>
      <c r="T142" s="55"/>
      <c r="AT142" s="16" t="s">
        <v>131</v>
      </c>
      <c r="AU142" s="16" t="s">
        <v>88</v>
      </c>
    </row>
    <row r="143" spans="2:65" s="1" customFormat="1" ht="24.2" customHeight="1">
      <c r="B143" s="31"/>
      <c r="C143" s="131" t="s">
        <v>167</v>
      </c>
      <c r="D143" s="131" t="s">
        <v>122</v>
      </c>
      <c r="E143" s="132" t="s">
        <v>168</v>
      </c>
      <c r="F143" s="133" t="s">
        <v>169</v>
      </c>
      <c r="G143" s="134" t="s">
        <v>125</v>
      </c>
      <c r="H143" s="135">
        <v>2</v>
      </c>
      <c r="I143" s="136"/>
      <c r="J143" s="137">
        <f>ROUND(I143*H143,2)</f>
        <v>0</v>
      </c>
      <c r="K143" s="133" t="s">
        <v>126</v>
      </c>
      <c r="L143" s="31"/>
      <c r="M143" s="138" t="s">
        <v>1</v>
      </c>
      <c r="N143" s="139" t="s">
        <v>43</v>
      </c>
      <c r="P143" s="140">
        <f>O143*H143</f>
        <v>0</v>
      </c>
      <c r="Q143" s="140">
        <v>0</v>
      </c>
      <c r="R143" s="140">
        <f>Q143*H143</f>
        <v>0</v>
      </c>
      <c r="S143" s="140">
        <v>0</v>
      </c>
      <c r="T143" s="141">
        <f>S143*H143</f>
        <v>0</v>
      </c>
      <c r="AR143" s="142" t="s">
        <v>127</v>
      </c>
      <c r="AT143" s="142" t="s">
        <v>122</v>
      </c>
      <c r="AU143" s="142" t="s">
        <v>88</v>
      </c>
      <c r="AY143" s="16" t="s">
        <v>120</v>
      </c>
      <c r="BE143" s="143">
        <f>IF(N143="základní",J143,0)</f>
        <v>0</v>
      </c>
      <c r="BF143" s="143">
        <f>IF(N143="snížená",J143,0)</f>
        <v>0</v>
      </c>
      <c r="BG143" s="143">
        <f>IF(N143="zákl. přenesená",J143,0)</f>
        <v>0</v>
      </c>
      <c r="BH143" s="143">
        <f>IF(N143="sníž. přenesená",J143,0)</f>
        <v>0</v>
      </c>
      <c r="BI143" s="143">
        <f>IF(N143="nulová",J143,0)</f>
        <v>0</v>
      </c>
      <c r="BJ143" s="16" t="s">
        <v>86</v>
      </c>
      <c r="BK143" s="143">
        <f>ROUND(I143*H143,2)</f>
        <v>0</v>
      </c>
      <c r="BL143" s="16" t="s">
        <v>127</v>
      </c>
      <c r="BM143" s="142" t="s">
        <v>170</v>
      </c>
    </row>
    <row r="144" spans="2:65" s="1" customFormat="1" ht="19.5">
      <c r="B144" s="31"/>
      <c r="D144" s="144" t="s">
        <v>129</v>
      </c>
      <c r="F144" s="145" t="s">
        <v>171</v>
      </c>
      <c r="I144" s="146"/>
      <c r="L144" s="31"/>
      <c r="M144" s="147"/>
      <c r="T144" s="55"/>
      <c r="AT144" s="16" t="s">
        <v>129</v>
      </c>
      <c r="AU144" s="16" t="s">
        <v>88</v>
      </c>
    </row>
    <row r="145" spans="2:65" s="1" customFormat="1" ht="19.5">
      <c r="B145" s="31"/>
      <c r="D145" s="144" t="s">
        <v>131</v>
      </c>
      <c r="F145" s="148" t="s">
        <v>172</v>
      </c>
      <c r="I145" s="146"/>
      <c r="L145" s="31"/>
      <c r="M145" s="147"/>
      <c r="T145" s="55"/>
      <c r="AT145" s="16" t="s">
        <v>131</v>
      </c>
      <c r="AU145" s="16" t="s">
        <v>88</v>
      </c>
    </row>
    <row r="146" spans="2:65" s="1" customFormat="1" ht="24.2" customHeight="1">
      <c r="B146" s="31"/>
      <c r="C146" s="131" t="s">
        <v>173</v>
      </c>
      <c r="D146" s="131" t="s">
        <v>122</v>
      </c>
      <c r="E146" s="132" t="s">
        <v>174</v>
      </c>
      <c r="F146" s="133" t="s">
        <v>175</v>
      </c>
      <c r="G146" s="134" t="s">
        <v>125</v>
      </c>
      <c r="H146" s="135">
        <v>1</v>
      </c>
      <c r="I146" s="136"/>
      <c r="J146" s="137">
        <f>ROUND(I146*H146,2)</f>
        <v>0</v>
      </c>
      <c r="K146" s="133" t="s">
        <v>126</v>
      </c>
      <c r="L146" s="31"/>
      <c r="M146" s="138" t="s">
        <v>1</v>
      </c>
      <c r="N146" s="139" t="s">
        <v>43</v>
      </c>
      <c r="P146" s="140">
        <f>O146*H146</f>
        <v>0</v>
      </c>
      <c r="Q146" s="140">
        <v>0</v>
      </c>
      <c r="R146" s="140">
        <f>Q146*H146</f>
        <v>0</v>
      </c>
      <c r="S146" s="140">
        <v>0</v>
      </c>
      <c r="T146" s="141">
        <f>S146*H146</f>
        <v>0</v>
      </c>
      <c r="AR146" s="142" t="s">
        <v>127</v>
      </c>
      <c r="AT146" s="142" t="s">
        <v>122</v>
      </c>
      <c r="AU146" s="142" t="s">
        <v>88</v>
      </c>
      <c r="AY146" s="16" t="s">
        <v>120</v>
      </c>
      <c r="BE146" s="143">
        <f>IF(N146="základní",J146,0)</f>
        <v>0</v>
      </c>
      <c r="BF146" s="143">
        <f>IF(N146="snížená",J146,0)</f>
        <v>0</v>
      </c>
      <c r="BG146" s="143">
        <f>IF(N146="zákl. přenesená",J146,0)</f>
        <v>0</v>
      </c>
      <c r="BH146" s="143">
        <f>IF(N146="sníž. přenesená",J146,0)</f>
        <v>0</v>
      </c>
      <c r="BI146" s="143">
        <f>IF(N146="nulová",J146,0)</f>
        <v>0</v>
      </c>
      <c r="BJ146" s="16" t="s">
        <v>86</v>
      </c>
      <c r="BK146" s="143">
        <f>ROUND(I146*H146,2)</f>
        <v>0</v>
      </c>
      <c r="BL146" s="16" t="s">
        <v>127</v>
      </c>
      <c r="BM146" s="142" t="s">
        <v>176</v>
      </c>
    </row>
    <row r="147" spans="2:65" s="1" customFormat="1" ht="19.5">
      <c r="B147" s="31"/>
      <c r="D147" s="144" t="s">
        <v>129</v>
      </c>
      <c r="F147" s="145" t="s">
        <v>177</v>
      </c>
      <c r="I147" s="146"/>
      <c r="L147" s="31"/>
      <c r="M147" s="147"/>
      <c r="T147" s="55"/>
      <c r="AT147" s="16" t="s">
        <v>129</v>
      </c>
      <c r="AU147" s="16" t="s">
        <v>88</v>
      </c>
    </row>
    <row r="148" spans="2:65" s="1" customFormat="1" ht="19.5">
      <c r="B148" s="31"/>
      <c r="D148" s="144" t="s">
        <v>131</v>
      </c>
      <c r="F148" s="148" t="s">
        <v>178</v>
      </c>
      <c r="I148" s="146"/>
      <c r="L148" s="31"/>
      <c r="M148" s="147"/>
      <c r="T148" s="55"/>
      <c r="AT148" s="16" t="s">
        <v>131</v>
      </c>
      <c r="AU148" s="16" t="s">
        <v>88</v>
      </c>
    </row>
    <row r="149" spans="2:65" s="1" customFormat="1" ht="24.2" customHeight="1">
      <c r="B149" s="31"/>
      <c r="C149" s="131" t="s">
        <v>179</v>
      </c>
      <c r="D149" s="131" t="s">
        <v>122</v>
      </c>
      <c r="E149" s="132" t="s">
        <v>180</v>
      </c>
      <c r="F149" s="133" t="s">
        <v>181</v>
      </c>
      <c r="G149" s="134" t="s">
        <v>125</v>
      </c>
      <c r="H149" s="135">
        <v>1</v>
      </c>
      <c r="I149" s="136"/>
      <c r="J149" s="137">
        <f>ROUND(I149*H149,2)</f>
        <v>0</v>
      </c>
      <c r="K149" s="133" t="s">
        <v>126</v>
      </c>
      <c r="L149" s="31"/>
      <c r="M149" s="138" t="s">
        <v>1</v>
      </c>
      <c r="N149" s="139" t="s">
        <v>43</v>
      </c>
      <c r="P149" s="140">
        <f>O149*H149</f>
        <v>0</v>
      </c>
      <c r="Q149" s="140">
        <v>0</v>
      </c>
      <c r="R149" s="140">
        <f>Q149*H149</f>
        <v>0</v>
      </c>
      <c r="S149" s="140">
        <v>0</v>
      </c>
      <c r="T149" s="141">
        <f>S149*H149</f>
        <v>0</v>
      </c>
      <c r="AR149" s="142" t="s">
        <v>127</v>
      </c>
      <c r="AT149" s="142" t="s">
        <v>122</v>
      </c>
      <c r="AU149" s="142" t="s">
        <v>88</v>
      </c>
      <c r="AY149" s="16" t="s">
        <v>120</v>
      </c>
      <c r="BE149" s="143">
        <f>IF(N149="základní",J149,0)</f>
        <v>0</v>
      </c>
      <c r="BF149" s="143">
        <f>IF(N149="snížená",J149,0)</f>
        <v>0</v>
      </c>
      <c r="BG149" s="143">
        <f>IF(N149="zákl. přenesená",J149,0)</f>
        <v>0</v>
      </c>
      <c r="BH149" s="143">
        <f>IF(N149="sníž. přenesená",J149,0)</f>
        <v>0</v>
      </c>
      <c r="BI149" s="143">
        <f>IF(N149="nulová",J149,0)</f>
        <v>0</v>
      </c>
      <c r="BJ149" s="16" t="s">
        <v>86</v>
      </c>
      <c r="BK149" s="143">
        <f>ROUND(I149*H149,2)</f>
        <v>0</v>
      </c>
      <c r="BL149" s="16" t="s">
        <v>127</v>
      </c>
      <c r="BM149" s="142" t="s">
        <v>182</v>
      </c>
    </row>
    <row r="150" spans="2:65" s="1" customFormat="1" ht="19.5">
      <c r="B150" s="31"/>
      <c r="D150" s="144" t="s">
        <v>129</v>
      </c>
      <c r="F150" s="145" t="s">
        <v>183</v>
      </c>
      <c r="I150" s="146"/>
      <c r="L150" s="31"/>
      <c r="M150" s="147"/>
      <c r="T150" s="55"/>
      <c r="AT150" s="16" t="s">
        <v>129</v>
      </c>
      <c r="AU150" s="16" t="s">
        <v>88</v>
      </c>
    </row>
    <row r="151" spans="2:65" s="1" customFormat="1" ht="19.5">
      <c r="B151" s="31"/>
      <c r="D151" s="144" t="s">
        <v>131</v>
      </c>
      <c r="F151" s="148" t="s">
        <v>184</v>
      </c>
      <c r="I151" s="146"/>
      <c r="L151" s="31"/>
      <c r="M151" s="147"/>
      <c r="T151" s="55"/>
      <c r="AT151" s="16" t="s">
        <v>131</v>
      </c>
      <c r="AU151" s="16" t="s">
        <v>88</v>
      </c>
    </row>
    <row r="152" spans="2:65" s="1" customFormat="1" ht="24.2" customHeight="1">
      <c r="B152" s="31"/>
      <c r="C152" s="131" t="s">
        <v>185</v>
      </c>
      <c r="D152" s="131" t="s">
        <v>122</v>
      </c>
      <c r="E152" s="132" t="s">
        <v>186</v>
      </c>
      <c r="F152" s="133" t="s">
        <v>187</v>
      </c>
      <c r="G152" s="134" t="s">
        <v>125</v>
      </c>
      <c r="H152" s="135">
        <v>1</v>
      </c>
      <c r="I152" s="136"/>
      <c r="J152" s="137">
        <f>ROUND(I152*H152,2)</f>
        <v>0</v>
      </c>
      <c r="K152" s="133" t="s">
        <v>126</v>
      </c>
      <c r="L152" s="31"/>
      <c r="M152" s="138" t="s">
        <v>1</v>
      </c>
      <c r="N152" s="139" t="s">
        <v>43</v>
      </c>
      <c r="P152" s="140">
        <f>O152*H152</f>
        <v>0</v>
      </c>
      <c r="Q152" s="140">
        <v>0</v>
      </c>
      <c r="R152" s="140">
        <f>Q152*H152</f>
        <v>0</v>
      </c>
      <c r="S152" s="140">
        <v>0</v>
      </c>
      <c r="T152" s="141">
        <f>S152*H152</f>
        <v>0</v>
      </c>
      <c r="AR152" s="142" t="s">
        <v>127</v>
      </c>
      <c r="AT152" s="142" t="s">
        <v>122</v>
      </c>
      <c r="AU152" s="142" t="s">
        <v>88</v>
      </c>
      <c r="AY152" s="16" t="s">
        <v>120</v>
      </c>
      <c r="BE152" s="143">
        <f>IF(N152="základní",J152,0)</f>
        <v>0</v>
      </c>
      <c r="BF152" s="143">
        <f>IF(N152="snížená",J152,0)</f>
        <v>0</v>
      </c>
      <c r="BG152" s="143">
        <f>IF(N152="zákl. přenesená",J152,0)</f>
        <v>0</v>
      </c>
      <c r="BH152" s="143">
        <f>IF(N152="sníž. přenesená",J152,0)</f>
        <v>0</v>
      </c>
      <c r="BI152" s="143">
        <f>IF(N152="nulová",J152,0)</f>
        <v>0</v>
      </c>
      <c r="BJ152" s="16" t="s">
        <v>86</v>
      </c>
      <c r="BK152" s="143">
        <f>ROUND(I152*H152,2)</f>
        <v>0</v>
      </c>
      <c r="BL152" s="16" t="s">
        <v>127</v>
      </c>
      <c r="BM152" s="142" t="s">
        <v>188</v>
      </c>
    </row>
    <row r="153" spans="2:65" s="1" customFormat="1" ht="19.5">
      <c r="B153" s="31"/>
      <c r="D153" s="144" t="s">
        <v>129</v>
      </c>
      <c r="F153" s="145" t="s">
        <v>189</v>
      </c>
      <c r="I153" s="146"/>
      <c r="L153" s="31"/>
      <c r="M153" s="147"/>
      <c r="T153" s="55"/>
      <c r="AT153" s="16" t="s">
        <v>129</v>
      </c>
      <c r="AU153" s="16" t="s">
        <v>88</v>
      </c>
    </row>
    <row r="154" spans="2:65" s="1" customFormat="1" ht="19.5">
      <c r="B154" s="31"/>
      <c r="D154" s="144" t="s">
        <v>131</v>
      </c>
      <c r="F154" s="148" t="s">
        <v>190</v>
      </c>
      <c r="I154" s="146"/>
      <c r="L154" s="31"/>
      <c r="M154" s="147"/>
      <c r="T154" s="55"/>
      <c r="AT154" s="16" t="s">
        <v>131</v>
      </c>
      <c r="AU154" s="16" t="s">
        <v>88</v>
      </c>
    </row>
    <row r="155" spans="2:65" s="1" customFormat="1" ht="24.2" customHeight="1">
      <c r="B155" s="31"/>
      <c r="C155" s="131" t="s">
        <v>8</v>
      </c>
      <c r="D155" s="131" t="s">
        <v>122</v>
      </c>
      <c r="E155" s="132" t="s">
        <v>191</v>
      </c>
      <c r="F155" s="133" t="s">
        <v>192</v>
      </c>
      <c r="G155" s="134" t="s">
        <v>125</v>
      </c>
      <c r="H155" s="135">
        <v>2</v>
      </c>
      <c r="I155" s="136"/>
      <c r="J155" s="137">
        <f>ROUND(I155*H155,2)</f>
        <v>0</v>
      </c>
      <c r="K155" s="133" t="s">
        <v>126</v>
      </c>
      <c r="L155" s="31"/>
      <c r="M155" s="138" t="s">
        <v>1</v>
      </c>
      <c r="N155" s="139" t="s">
        <v>43</v>
      </c>
      <c r="P155" s="140">
        <f>O155*H155</f>
        <v>0</v>
      </c>
      <c r="Q155" s="140">
        <v>0</v>
      </c>
      <c r="R155" s="140">
        <f>Q155*H155</f>
        <v>0</v>
      </c>
      <c r="S155" s="140">
        <v>0</v>
      </c>
      <c r="T155" s="141">
        <f>S155*H155</f>
        <v>0</v>
      </c>
      <c r="AR155" s="142" t="s">
        <v>127</v>
      </c>
      <c r="AT155" s="142" t="s">
        <v>122</v>
      </c>
      <c r="AU155" s="142" t="s">
        <v>88</v>
      </c>
      <c r="AY155" s="16" t="s">
        <v>120</v>
      </c>
      <c r="BE155" s="143">
        <f>IF(N155="základní",J155,0)</f>
        <v>0</v>
      </c>
      <c r="BF155" s="143">
        <f>IF(N155="snížená",J155,0)</f>
        <v>0</v>
      </c>
      <c r="BG155" s="143">
        <f>IF(N155="zákl. přenesená",J155,0)</f>
        <v>0</v>
      </c>
      <c r="BH155" s="143">
        <f>IF(N155="sníž. přenesená",J155,0)</f>
        <v>0</v>
      </c>
      <c r="BI155" s="143">
        <f>IF(N155="nulová",J155,0)</f>
        <v>0</v>
      </c>
      <c r="BJ155" s="16" t="s">
        <v>86</v>
      </c>
      <c r="BK155" s="143">
        <f>ROUND(I155*H155,2)</f>
        <v>0</v>
      </c>
      <c r="BL155" s="16" t="s">
        <v>127</v>
      </c>
      <c r="BM155" s="142" t="s">
        <v>193</v>
      </c>
    </row>
    <row r="156" spans="2:65" s="1" customFormat="1" ht="19.5">
      <c r="B156" s="31"/>
      <c r="D156" s="144" t="s">
        <v>129</v>
      </c>
      <c r="F156" s="145" t="s">
        <v>194</v>
      </c>
      <c r="I156" s="146"/>
      <c r="L156" s="31"/>
      <c r="M156" s="147"/>
      <c r="T156" s="55"/>
      <c r="AT156" s="16" t="s">
        <v>129</v>
      </c>
      <c r="AU156" s="16" t="s">
        <v>88</v>
      </c>
    </row>
    <row r="157" spans="2:65" s="1" customFormat="1" ht="19.5">
      <c r="B157" s="31"/>
      <c r="D157" s="144" t="s">
        <v>131</v>
      </c>
      <c r="F157" s="148" t="s">
        <v>195</v>
      </c>
      <c r="I157" s="146"/>
      <c r="L157" s="31"/>
      <c r="M157" s="147"/>
      <c r="T157" s="55"/>
      <c r="AT157" s="16" t="s">
        <v>131</v>
      </c>
      <c r="AU157" s="16" t="s">
        <v>88</v>
      </c>
    </row>
    <row r="158" spans="2:65" s="1" customFormat="1" ht="24.2" customHeight="1">
      <c r="B158" s="31"/>
      <c r="C158" s="131" t="s">
        <v>196</v>
      </c>
      <c r="D158" s="131" t="s">
        <v>122</v>
      </c>
      <c r="E158" s="132" t="s">
        <v>197</v>
      </c>
      <c r="F158" s="133" t="s">
        <v>198</v>
      </c>
      <c r="G158" s="134" t="s">
        <v>125</v>
      </c>
      <c r="H158" s="135">
        <v>1</v>
      </c>
      <c r="I158" s="136"/>
      <c r="J158" s="137">
        <f>ROUND(I158*H158,2)</f>
        <v>0</v>
      </c>
      <c r="K158" s="133" t="s">
        <v>126</v>
      </c>
      <c r="L158" s="31"/>
      <c r="M158" s="138" t="s">
        <v>1</v>
      </c>
      <c r="N158" s="139" t="s">
        <v>43</v>
      </c>
      <c r="P158" s="140">
        <f>O158*H158</f>
        <v>0</v>
      </c>
      <c r="Q158" s="140">
        <v>0</v>
      </c>
      <c r="R158" s="140">
        <f>Q158*H158</f>
        <v>0</v>
      </c>
      <c r="S158" s="140">
        <v>0</v>
      </c>
      <c r="T158" s="141">
        <f>S158*H158</f>
        <v>0</v>
      </c>
      <c r="AR158" s="142" t="s">
        <v>127</v>
      </c>
      <c r="AT158" s="142" t="s">
        <v>122</v>
      </c>
      <c r="AU158" s="142" t="s">
        <v>88</v>
      </c>
      <c r="AY158" s="16" t="s">
        <v>120</v>
      </c>
      <c r="BE158" s="143">
        <f>IF(N158="základní",J158,0)</f>
        <v>0</v>
      </c>
      <c r="BF158" s="143">
        <f>IF(N158="snížená",J158,0)</f>
        <v>0</v>
      </c>
      <c r="BG158" s="143">
        <f>IF(N158="zákl. přenesená",J158,0)</f>
        <v>0</v>
      </c>
      <c r="BH158" s="143">
        <f>IF(N158="sníž. přenesená",J158,0)</f>
        <v>0</v>
      </c>
      <c r="BI158" s="143">
        <f>IF(N158="nulová",J158,0)</f>
        <v>0</v>
      </c>
      <c r="BJ158" s="16" t="s">
        <v>86</v>
      </c>
      <c r="BK158" s="143">
        <f>ROUND(I158*H158,2)</f>
        <v>0</v>
      </c>
      <c r="BL158" s="16" t="s">
        <v>127</v>
      </c>
      <c r="BM158" s="142" t="s">
        <v>199</v>
      </c>
    </row>
    <row r="159" spans="2:65" s="1" customFormat="1" ht="19.5">
      <c r="B159" s="31"/>
      <c r="D159" s="144" t="s">
        <v>129</v>
      </c>
      <c r="F159" s="145" t="s">
        <v>200</v>
      </c>
      <c r="I159" s="146"/>
      <c r="L159" s="31"/>
      <c r="M159" s="147"/>
      <c r="T159" s="55"/>
      <c r="AT159" s="16" t="s">
        <v>129</v>
      </c>
      <c r="AU159" s="16" t="s">
        <v>88</v>
      </c>
    </row>
    <row r="160" spans="2:65" s="1" customFormat="1" ht="19.5">
      <c r="B160" s="31"/>
      <c r="D160" s="144" t="s">
        <v>131</v>
      </c>
      <c r="F160" s="148" t="s">
        <v>201</v>
      </c>
      <c r="I160" s="146"/>
      <c r="L160" s="31"/>
      <c r="M160" s="147"/>
      <c r="T160" s="55"/>
      <c r="AT160" s="16" t="s">
        <v>131</v>
      </c>
      <c r="AU160" s="16" t="s">
        <v>88</v>
      </c>
    </row>
    <row r="161" spans="2:65" s="1" customFormat="1" ht="24.2" customHeight="1">
      <c r="B161" s="31"/>
      <c r="C161" s="131" t="s">
        <v>202</v>
      </c>
      <c r="D161" s="131" t="s">
        <v>122</v>
      </c>
      <c r="E161" s="132" t="s">
        <v>203</v>
      </c>
      <c r="F161" s="133" t="s">
        <v>204</v>
      </c>
      <c r="G161" s="134" t="s">
        <v>125</v>
      </c>
      <c r="H161" s="135">
        <v>1</v>
      </c>
      <c r="I161" s="136"/>
      <c r="J161" s="137">
        <f>ROUND(I161*H161,2)</f>
        <v>0</v>
      </c>
      <c r="K161" s="133" t="s">
        <v>126</v>
      </c>
      <c r="L161" s="31"/>
      <c r="M161" s="138" t="s">
        <v>1</v>
      </c>
      <c r="N161" s="139" t="s">
        <v>43</v>
      </c>
      <c r="P161" s="140">
        <f>O161*H161</f>
        <v>0</v>
      </c>
      <c r="Q161" s="140">
        <v>0</v>
      </c>
      <c r="R161" s="140">
        <f>Q161*H161</f>
        <v>0</v>
      </c>
      <c r="S161" s="140">
        <v>0</v>
      </c>
      <c r="T161" s="141">
        <f>S161*H161</f>
        <v>0</v>
      </c>
      <c r="AR161" s="142" t="s">
        <v>127</v>
      </c>
      <c r="AT161" s="142" t="s">
        <v>122</v>
      </c>
      <c r="AU161" s="142" t="s">
        <v>88</v>
      </c>
      <c r="AY161" s="16" t="s">
        <v>120</v>
      </c>
      <c r="BE161" s="143">
        <f>IF(N161="základní",J161,0)</f>
        <v>0</v>
      </c>
      <c r="BF161" s="143">
        <f>IF(N161="snížená",J161,0)</f>
        <v>0</v>
      </c>
      <c r="BG161" s="143">
        <f>IF(N161="zákl. přenesená",J161,0)</f>
        <v>0</v>
      </c>
      <c r="BH161" s="143">
        <f>IF(N161="sníž. přenesená",J161,0)</f>
        <v>0</v>
      </c>
      <c r="BI161" s="143">
        <f>IF(N161="nulová",J161,0)</f>
        <v>0</v>
      </c>
      <c r="BJ161" s="16" t="s">
        <v>86</v>
      </c>
      <c r="BK161" s="143">
        <f>ROUND(I161*H161,2)</f>
        <v>0</v>
      </c>
      <c r="BL161" s="16" t="s">
        <v>127</v>
      </c>
      <c r="BM161" s="142" t="s">
        <v>205</v>
      </c>
    </row>
    <row r="162" spans="2:65" s="1" customFormat="1" ht="19.5">
      <c r="B162" s="31"/>
      <c r="D162" s="144" t="s">
        <v>129</v>
      </c>
      <c r="F162" s="145" t="s">
        <v>206</v>
      </c>
      <c r="I162" s="146"/>
      <c r="L162" s="31"/>
      <c r="M162" s="147"/>
      <c r="T162" s="55"/>
      <c r="AT162" s="16" t="s">
        <v>129</v>
      </c>
      <c r="AU162" s="16" t="s">
        <v>88</v>
      </c>
    </row>
    <row r="163" spans="2:65" s="1" customFormat="1" ht="19.5">
      <c r="B163" s="31"/>
      <c r="D163" s="144" t="s">
        <v>131</v>
      </c>
      <c r="F163" s="148" t="s">
        <v>207</v>
      </c>
      <c r="I163" s="146"/>
      <c r="L163" s="31"/>
      <c r="M163" s="147"/>
      <c r="T163" s="55"/>
      <c r="AT163" s="16" t="s">
        <v>131</v>
      </c>
      <c r="AU163" s="16" t="s">
        <v>88</v>
      </c>
    </row>
    <row r="164" spans="2:65" s="1" customFormat="1" ht="24.2" customHeight="1">
      <c r="B164" s="31"/>
      <c r="C164" s="131" t="s">
        <v>208</v>
      </c>
      <c r="D164" s="131" t="s">
        <v>122</v>
      </c>
      <c r="E164" s="132" t="s">
        <v>209</v>
      </c>
      <c r="F164" s="133" t="s">
        <v>210</v>
      </c>
      <c r="G164" s="134" t="s">
        <v>125</v>
      </c>
      <c r="H164" s="135">
        <v>2</v>
      </c>
      <c r="I164" s="136"/>
      <c r="J164" s="137">
        <f>ROUND(I164*H164,2)</f>
        <v>0</v>
      </c>
      <c r="K164" s="133" t="s">
        <v>126</v>
      </c>
      <c r="L164" s="31"/>
      <c r="M164" s="138" t="s">
        <v>1</v>
      </c>
      <c r="N164" s="139" t="s">
        <v>43</v>
      </c>
      <c r="P164" s="140">
        <f>O164*H164</f>
        <v>0</v>
      </c>
      <c r="Q164" s="140">
        <v>0</v>
      </c>
      <c r="R164" s="140">
        <f>Q164*H164</f>
        <v>0</v>
      </c>
      <c r="S164" s="140">
        <v>0</v>
      </c>
      <c r="T164" s="141">
        <f>S164*H164</f>
        <v>0</v>
      </c>
      <c r="AR164" s="142" t="s">
        <v>127</v>
      </c>
      <c r="AT164" s="142" t="s">
        <v>122</v>
      </c>
      <c r="AU164" s="142" t="s">
        <v>88</v>
      </c>
      <c r="AY164" s="16" t="s">
        <v>120</v>
      </c>
      <c r="BE164" s="143">
        <f>IF(N164="základní",J164,0)</f>
        <v>0</v>
      </c>
      <c r="BF164" s="143">
        <f>IF(N164="snížená",J164,0)</f>
        <v>0</v>
      </c>
      <c r="BG164" s="143">
        <f>IF(N164="zákl. přenesená",J164,0)</f>
        <v>0</v>
      </c>
      <c r="BH164" s="143">
        <f>IF(N164="sníž. přenesená",J164,0)</f>
        <v>0</v>
      </c>
      <c r="BI164" s="143">
        <f>IF(N164="nulová",J164,0)</f>
        <v>0</v>
      </c>
      <c r="BJ164" s="16" t="s">
        <v>86</v>
      </c>
      <c r="BK164" s="143">
        <f>ROUND(I164*H164,2)</f>
        <v>0</v>
      </c>
      <c r="BL164" s="16" t="s">
        <v>127</v>
      </c>
      <c r="BM164" s="142" t="s">
        <v>211</v>
      </c>
    </row>
    <row r="165" spans="2:65" s="1" customFormat="1" ht="19.5">
      <c r="B165" s="31"/>
      <c r="D165" s="144" t="s">
        <v>129</v>
      </c>
      <c r="F165" s="145" t="s">
        <v>212</v>
      </c>
      <c r="I165" s="146"/>
      <c r="L165" s="31"/>
      <c r="M165" s="147"/>
      <c r="T165" s="55"/>
      <c r="AT165" s="16" t="s">
        <v>129</v>
      </c>
      <c r="AU165" s="16" t="s">
        <v>88</v>
      </c>
    </row>
    <row r="166" spans="2:65" s="1" customFormat="1" ht="19.5">
      <c r="B166" s="31"/>
      <c r="D166" s="144" t="s">
        <v>131</v>
      </c>
      <c r="F166" s="148" t="s">
        <v>213</v>
      </c>
      <c r="I166" s="146"/>
      <c r="L166" s="31"/>
      <c r="M166" s="147"/>
      <c r="T166" s="55"/>
      <c r="AT166" s="16" t="s">
        <v>131</v>
      </c>
      <c r="AU166" s="16" t="s">
        <v>88</v>
      </c>
    </row>
    <row r="167" spans="2:65" s="1" customFormat="1" ht="21.75" customHeight="1">
      <c r="B167" s="31"/>
      <c r="C167" s="149" t="s">
        <v>214</v>
      </c>
      <c r="D167" s="149" t="s">
        <v>215</v>
      </c>
      <c r="E167" s="150" t="s">
        <v>216</v>
      </c>
      <c r="F167" s="151" t="s">
        <v>217</v>
      </c>
      <c r="G167" s="152" t="s">
        <v>218</v>
      </c>
      <c r="H167" s="153">
        <v>2</v>
      </c>
      <c r="I167" s="154"/>
      <c r="J167" s="155">
        <f>ROUND(I167*H167,2)</f>
        <v>0</v>
      </c>
      <c r="K167" s="151" t="s">
        <v>126</v>
      </c>
      <c r="L167" s="156"/>
      <c r="M167" s="157" t="s">
        <v>1</v>
      </c>
      <c r="N167" s="158" t="s">
        <v>43</v>
      </c>
      <c r="P167" s="140">
        <f>O167*H167</f>
        <v>0</v>
      </c>
      <c r="Q167" s="140">
        <v>1.2E-2</v>
      </c>
      <c r="R167" s="140">
        <f>Q167*H167</f>
        <v>2.4E-2</v>
      </c>
      <c r="S167" s="140">
        <v>0</v>
      </c>
      <c r="T167" s="141">
        <f>S167*H167</f>
        <v>0</v>
      </c>
      <c r="AR167" s="142" t="s">
        <v>167</v>
      </c>
      <c r="AT167" s="142" t="s">
        <v>215</v>
      </c>
      <c r="AU167" s="142" t="s">
        <v>88</v>
      </c>
      <c r="AY167" s="16" t="s">
        <v>120</v>
      </c>
      <c r="BE167" s="143">
        <f>IF(N167="základní",J167,0)</f>
        <v>0</v>
      </c>
      <c r="BF167" s="143">
        <f>IF(N167="snížená",J167,0)</f>
        <v>0</v>
      </c>
      <c r="BG167" s="143">
        <f>IF(N167="zákl. přenesená",J167,0)</f>
        <v>0</v>
      </c>
      <c r="BH167" s="143">
        <f>IF(N167="sníž. přenesená",J167,0)</f>
        <v>0</v>
      </c>
      <c r="BI167" s="143">
        <f>IF(N167="nulová",J167,0)</f>
        <v>0</v>
      </c>
      <c r="BJ167" s="16" t="s">
        <v>86</v>
      </c>
      <c r="BK167" s="143">
        <f>ROUND(I167*H167,2)</f>
        <v>0</v>
      </c>
      <c r="BL167" s="16" t="s">
        <v>127</v>
      </c>
      <c r="BM167" s="142" t="s">
        <v>219</v>
      </c>
    </row>
    <row r="168" spans="2:65" s="1" customFormat="1" ht="11.25">
      <c r="B168" s="31"/>
      <c r="D168" s="144" t="s">
        <v>129</v>
      </c>
      <c r="F168" s="145" t="s">
        <v>217</v>
      </c>
      <c r="I168" s="146"/>
      <c r="L168" s="31"/>
      <c r="M168" s="147"/>
      <c r="T168" s="55"/>
      <c r="AT168" s="16" t="s">
        <v>129</v>
      </c>
      <c r="AU168" s="16" t="s">
        <v>88</v>
      </c>
    </row>
    <row r="169" spans="2:65" s="1" customFormat="1" ht="33" customHeight="1">
      <c r="B169" s="31"/>
      <c r="C169" s="131" t="s">
        <v>220</v>
      </c>
      <c r="D169" s="131" t="s">
        <v>122</v>
      </c>
      <c r="E169" s="132" t="s">
        <v>221</v>
      </c>
      <c r="F169" s="133" t="s">
        <v>222</v>
      </c>
      <c r="G169" s="134" t="s">
        <v>223</v>
      </c>
      <c r="H169" s="135">
        <v>2</v>
      </c>
      <c r="I169" s="136"/>
      <c r="J169" s="137">
        <f>ROUND(I169*H169,2)</f>
        <v>0</v>
      </c>
      <c r="K169" s="133" t="s">
        <v>126</v>
      </c>
      <c r="L169" s="31"/>
      <c r="M169" s="138" t="s">
        <v>1</v>
      </c>
      <c r="N169" s="139" t="s">
        <v>43</v>
      </c>
      <c r="P169" s="140">
        <f>O169*H169</f>
        <v>0</v>
      </c>
      <c r="Q169" s="140">
        <v>0</v>
      </c>
      <c r="R169" s="140">
        <f>Q169*H169</f>
        <v>0</v>
      </c>
      <c r="S169" s="140">
        <v>0</v>
      </c>
      <c r="T169" s="141">
        <f>S169*H169</f>
        <v>0</v>
      </c>
      <c r="AR169" s="142" t="s">
        <v>127</v>
      </c>
      <c r="AT169" s="142" t="s">
        <v>122</v>
      </c>
      <c r="AU169" s="142" t="s">
        <v>88</v>
      </c>
      <c r="AY169" s="16" t="s">
        <v>120</v>
      </c>
      <c r="BE169" s="143">
        <f>IF(N169="základní",J169,0)</f>
        <v>0</v>
      </c>
      <c r="BF169" s="143">
        <f>IF(N169="snížená",J169,0)</f>
        <v>0</v>
      </c>
      <c r="BG169" s="143">
        <f>IF(N169="zákl. přenesená",J169,0)</f>
        <v>0</v>
      </c>
      <c r="BH169" s="143">
        <f>IF(N169="sníž. přenesená",J169,0)</f>
        <v>0</v>
      </c>
      <c r="BI169" s="143">
        <f>IF(N169="nulová",J169,0)</f>
        <v>0</v>
      </c>
      <c r="BJ169" s="16" t="s">
        <v>86</v>
      </c>
      <c r="BK169" s="143">
        <f>ROUND(I169*H169,2)</f>
        <v>0</v>
      </c>
      <c r="BL169" s="16" t="s">
        <v>127</v>
      </c>
      <c r="BM169" s="142" t="s">
        <v>224</v>
      </c>
    </row>
    <row r="170" spans="2:65" s="1" customFormat="1" ht="19.5">
      <c r="B170" s="31"/>
      <c r="D170" s="144" t="s">
        <v>129</v>
      </c>
      <c r="F170" s="145" t="s">
        <v>225</v>
      </c>
      <c r="I170" s="146"/>
      <c r="L170" s="31"/>
      <c r="M170" s="147"/>
      <c r="T170" s="55"/>
      <c r="AT170" s="16" t="s">
        <v>129</v>
      </c>
      <c r="AU170" s="16" t="s">
        <v>88</v>
      </c>
    </row>
    <row r="171" spans="2:65" s="1" customFormat="1" ht="37.9" customHeight="1">
      <c r="B171" s="31"/>
      <c r="C171" s="131" t="s">
        <v>226</v>
      </c>
      <c r="D171" s="131" t="s">
        <v>122</v>
      </c>
      <c r="E171" s="132" t="s">
        <v>227</v>
      </c>
      <c r="F171" s="133" t="s">
        <v>228</v>
      </c>
      <c r="G171" s="134" t="s">
        <v>229</v>
      </c>
      <c r="H171" s="135">
        <v>279</v>
      </c>
      <c r="I171" s="136"/>
      <c r="J171" s="137">
        <f>ROUND(I171*H171,2)</f>
        <v>0</v>
      </c>
      <c r="K171" s="133" t="s">
        <v>126</v>
      </c>
      <c r="L171" s="31"/>
      <c r="M171" s="138" t="s">
        <v>1</v>
      </c>
      <c r="N171" s="139" t="s">
        <v>43</v>
      </c>
      <c r="P171" s="140">
        <f>O171*H171</f>
        <v>0</v>
      </c>
      <c r="Q171" s="140">
        <v>0</v>
      </c>
      <c r="R171" s="140">
        <f>Q171*H171</f>
        <v>0</v>
      </c>
      <c r="S171" s="140">
        <v>0</v>
      </c>
      <c r="T171" s="141">
        <f>S171*H171</f>
        <v>0</v>
      </c>
      <c r="AR171" s="142" t="s">
        <v>127</v>
      </c>
      <c r="AT171" s="142" t="s">
        <v>122</v>
      </c>
      <c r="AU171" s="142" t="s">
        <v>88</v>
      </c>
      <c r="AY171" s="16" t="s">
        <v>120</v>
      </c>
      <c r="BE171" s="143">
        <f>IF(N171="základní",J171,0)</f>
        <v>0</v>
      </c>
      <c r="BF171" s="143">
        <f>IF(N171="snížená",J171,0)</f>
        <v>0</v>
      </c>
      <c r="BG171" s="143">
        <f>IF(N171="zákl. přenesená",J171,0)</f>
        <v>0</v>
      </c>
      <c r="BH171" s="143">
        <f>IF(N171="sníž. přenesená",J171,0)</f>
        <v>0</v>
      </c>
      <c r="BI171" s="143">
        <f>IF(N171="nulová",J171,0)</f>
        <v>0</v>
      </c>
      <c r="BJ171" s="16" t="s">
        <v>86</v>
      </c>
      <c r="BK171" s="143">
        <f>ROUND(I171*H171,2)</f>
        <v>0</v>
      </c>
      <c r="BL171" s="16" t="s">
        <v>127</v>
      </c>
      <c r="BM171" s="142" t="s">
        <v>230</v>
      </c>
    </row>
    <row r="172" spans="2:65" s="1" customFormat="1" ht="29.25">
      <c r="B172" s="31"/>
      <c r="D172" s="144" t="s">
        <v>129</v>
      </c>
      <c r="F172" s="145" t="s">
        <v>231</v>
      </c>
      <c r="I172" s="146"/>
      <c r="L172" s="31"/>
      <c r="M172" s="147"/>
      <c r="T172" s="55"/>
      <c r="AT172" s="16" t="s">
        <v>129</v>
      </c>
      <c r="AU172" s="16" t="s">
        <v>88</v>
      </c>
    </row>
    <row r="173" spans="2:65" s="1" customFormat="1" ht="19.5">
      <c r="B173" s="31"/>
      <c r="D173" s="144" t="s">
        <v>131</v>
      </c>
      <c r="F173" s="148" t="s">
        <v>232</v>
      </c>
      <c r="I173" s="146"/>
      <c r="L173" s="31"/>
      <c r="M173" s="147"/>
      <c r="T173" s="55"/>
      <c r="AT173" s="16" t="s">
        <v>131</v>
      </c>
      <c r="AU173" s="16" t="s">
        <v>88</v>
      </c>
    </row>
    <row r="174" spans="2:65" s="12" customFormat="1" ht="11.25">
      <c r="B174" s="159"/>
      <c r="D174" s="144" t="s">
        <v>233</v>
      </c>
      <c r="E174" s="160" t="s">
        <v>1</v>
      </c>
      <c r="F174" s="161" t="s">
        <v>234</v>
      </c>
      <c r="H174" s="162">
        <v>279</v>
      </c>
      <c r="I174" s="163"/>
      <c r="L174" s="159"/>
      <c r="M174" s="164"/>
      <c r="T174" s="165"/>
      <c r="AT174" s="160" t="s">
        <v>233</v>
      </c>
      <c r="AU174" s="160" t="s">
        <v>88</v>
      </c>
      <c r="AV174" s="12" t="s">
        <v>88</v>
      </c>
      <c r="AW174" s="12" t="s">
        <v>32</v>
      </c>
      <c r="AX174" s="12" t="s">
        <v>86</v>
      </c>
      <c r="AY174" s="160" t="s">
        <v>120</v>
      </c>
    </row>
    <row r="175" spans="2:65" s="1" customFormat="1" ht="37.9" customHeight="1">
      <c r="B175" s="31"/>
      <c r="C175" s="131" t="s">
        <v>235</v>
      </c>
      <c r="D175" s="131" t="s">
        <v>122</v>
      </c>
      <c r="E175" s="132" t="s">
        <v>236</v>
      </c>
      <c r="F175" s="133" t="s">
        <v>237</v>
      </c>
      <c r="G175" s="134" t="s">
        <v>229</v>
      </c>
      <c r="H175" s="135">
        <v>895</v>
      </c>
      <c r="I175" s="136"/>
      <c r="J175" s="137">
        <f>ROUND(I175*H175,2)</f>
        <v>0</v>
      </c>
      <c r="K175" s="133" t="s">
        <v>126</v>
      </c>
      <c r="L175" s="31"/>
      <c r="M175" s="138" t="s">
        <v>1</v>
      </c>
      <c r="N175" s="139" t="s">
        <v>43</v>
      </c>
      <c r="P175" s="140">
        <f>O175*H175</f>
        <v>0</v>
      </c>
      <c r="Q175" s="140">
        <v>0</v>
      </c>
      <c r="R175" s="140">
        <f>Q175*H175</f>
        <v>0</v>
      </c>
      <c r="S175" s="140">
        <v>0</v>
      </c>
      <c r="T175" s="141">
        <f>S175*H175</f>
        <v>0</v>
      </c>
      <c r="AR175" s="142" t="s">
        <v>127</v>
      </c>
      <c r="AT175" s="142" t="s">
        <v>122</v>
      </c>
      <c r="AU175" s="142" t="s">
        <v>88</v>
      </c>
      <c r="AY175" s="16" t="s">
        <v>120</v>
      </c>
      <c r="BE175" s="143">
        <f>IF(N175="základní",J175,0)</f>
        <v>0</v>
      </c>
      <c r="BF175" s="143">
        <f>IF(N175="snížená",J175,0)</f>
        <v>0</v>
      </c>
      <c r="BG175" s="143">
        <f>IF(N175="zákl. přenesená",J175,0)</f>
        <v>0</v>
      </c>
      <c r="BH175" s="143">
        <f>IF(N175="sníž. přenesená",J175,0)</f>
        <v>0</v>
      </c>
      <c r="BI175" s="143">
        <f>IF(N175="nulová",J175,0)</f>
        <v>0</v>
      </c>
      <c r="BJ175" s="16" t="s">
        <v>86</v>
      </c>
      <c r="BK175" s="143">
        <f>ROUND(I175*H175,2)</f>
        <v>0</v>
      </c>
      <c r="BL175" s="16" t="s">
        <v>127</v>
      </c>
      <c r="BM175" s="142" t="s">
        <v>238</v>
      </c>
    </row>
    <row r="176" spans="2:65" s="1" customFormat="1" ht="29.25">
      <c r="B176" s="31"/>
      <c r="D176" s="144" t="s">
        <v>129</v>
      </c>
      <c r="F176" s="145" t="s">
        <v>239</v>
      </c>
      <c r="I176" s="146"/>
      <c r="L176" s="31"/>
      <c r="M176" s="147"/>
      <c r="T176" s="55"/>
      <c r="AT176" s="16" t="s">
        <v>129</v>
      </c>
      <c r="AU176" s="16" t="s">
        <v>88</v>
      </c>
    </row>
    <row r="177" spans="2:65" s="1" customFormat="1" ht="19.5">
      <c r="B177" s="31"/>
      <c r="D177" s="144" t="s">
        <v>131</v>
      </c>
      <c r="F177" s="148" t="s">
        <v>240</v>
      </c>
      <c r="I177" s="146"/>
      <c r="L177" s="31"/>
      <c r="M177" s="147"/>
      <c r="T177" s="55"/>
      <c r="AT177" s="16" t="s">
        <v>131</v>
      </c>
      <c r="AU177" s="16" t="s">
        <v>88</v>
      </c>
    </row>
    <row r="178" spans="2:65" s="1" customFormat="1" ht="33" customHeight="1">
      <c r="B178" s="31"/>
      <c r="C178" s="131" t="s">
        <v>241</v>
      </c>
      <c r="D178" s="131" t="s">
        <v>122</v>
      </c>
      <c r="E178" s="132" t="s">
        <v>242</v>
      </c>
      <c r="F178" s="133" t="s">
        <v>243</v>
      </c>
      <c r="G178" s="134" t="s">
        <v>229</v>
      </c>
      <c r="H178" s="135">
        <v>499</v>
      </c>
      <c r="I178" s="136"/>
      <c r="J178" s="137">
        <f>ROUND(I178*H178,2)</f>
        <v>0</v>
      </c>
      <c r="K178" s="133" t="s">
        <v>126</v>
      </c>
      <c r="L178" s="31"/>
      <c r="M178" s="138" t="s">
        <v>1</v>
      </c>
      <c r="N178" s="139" t="s">
        <v>43</v>
      </c>
      <c r="P178" s="140">
        <f>O178*H178</f>
        <v>0</v>
      </c>
      <c r="Q178" s="140">
        <v>0</v>
      </c>
      <c r="R178" s="140">
        <f>Q178*H178</f>
        <v>0</v>
      </c>
      <c r="S178" s="140">
        <v>0</v>
      </c>
      <c r="T178" s="141">
        <f>S178*H178</f>
        <v>0</v>
      </c>
      <c r="AR178" s="142" t="s">
        <v>127</v>
      </c>
      <c r="AT178" s="142" t="s">
        <v>122</v>
      </c>
      <c r="AU178" s="142" t="s">
        <v>88</v>
      </c>
      <c r="AY178" s="16" t="s">
        <v>120</v>
      </c>
      <c r="BE178" s="143">
        <f>IF(N178="základní",J178,0)</f>
        <v>0</v>
      </c>
      <c r="BF178" s="143">
        <f>IF(N178="snížená",J178,0)</f>
        <v>0</v>
      </c>
      <c r="BG178" s="143">
        <f>IF(N178="zákl. přenesená",J178,0)</f>
        <v>0</v>
      </c>
      <c r="BH178" s="143">
        <f>IF(N178="sníž. přenesená",J178,0)</f>
        <v>0</v>
      </c>
      <c r="BI178" s="143">
        <f>IF(N178="nulová",J178,0)</f>
        <v>0</v>
      </c>
      <c r="BJ178" s="16" t="s">
        <v>86</v>
      </c>
      <c r="BK178" s="143">
        <f>ROUND(I178*H178,2)</f>
        <v>0</v>
      </c>
      <c r="BL178" s="16" t="s">
        <v>127</v>
      </c>
      <c r="BM178" s="142" t="s">
        <v>244</v>
      </c>
    </row>
    <row r="179" spans="2:65" s="1" customFormat="1" ht="19.5">
      <c r="B179" s="31"/>
      <c r="D179" s="144" t="s">
        <v>129</v>
      </c>
      <c r="F179" s="145" t="s">
        <v>245</v>
      </c>
      <c r="I179" s="146"/>
      <c r="L179" s="31"/>
      <c r="M179" s="147"/>
      <c r="T179" s="55"/>
      <c r="AT179" s="16" t="s">
        <v>129</v>
      </c>
      <c r="AU179" s="16" t="s">
        <v>88</v>
      </c>
    </row>
    <row r="180" spans="2:65" s="13" customFormat="1" ht="11.25">
      <c r="B180" s="166"/>
      <c r="D180" s="144" t="s">
        <v>233</v>
      </c>
      <c r="E180" s="167" t="s">
        <v>1</v>
      </c>
      <c r="F180" s="168" t="s">
        <v>246</v>
      </c>
      <c r="H180" s="167" t="s">
        <v>1</v>
      </c>
      <c r="I180" s="169"/>
      <c r="L180" s="166"/>
      <c r="M180" s="170"/>
      <c r="T180" s="171"/>
      <c r="AT180" s="167" t="s">
        <v>233</v>
      </c>
      <c r="AU180" s="167" t="s">
        <v>88</v>
      </c>
      <c r="AV180" s="13" t="s">
        <v>86</v>
      </c>
      <c r="AW180" s="13" t="s">
        <v>32</v>
      </c>
      <c r="AX180" s="13" t="s">
        <v>78</v>
      </c>
      <c r="AY180" s="167" t="s">
        <v>120</v>
      </c>
    </row>
    <row r="181" spans="2:65" s="12" customFormat="1" ht="11.25">
      <c r="B181" s="159"/>
      <c r="D181" s="144" t="s">
        <v>233</v>
      </c>
      <c r="E181" s="160" t="s">
        <v>1</v>
      </c>
      <c r="F181" s="161" t="s">
        <v>247</v>
      </c>
      <c r="H181" s="162">
        <v>274</v>
      </c>
      <c r="I181" s="163"/>
      <c r="L181" s="159"/>
      <c r="M181" s="164"/>
      <c r="T181" s="165"/>
      <c r="AT181" s="160" t="s">
        <v>233</v>
      </c>
      <c r="AU181" s="160" t="s">
        <v>88</v>
      </c>
      <c r="AV181" s="12" t="s">
        <v>88</v>
      </c>
      <c r="AW181" s="12" t="s">
        <v>32</v>
      </c>
      <c r="AX181" s="12" t="s">
        <v>78</v>
      </c>
      <c r="AY181" s="160" t="s">
        <v>120</v>
      </c>
    </row>
    <row r="182" spans="2:65" s="13" customFormat="1" ht="11.25">
      <c r="B182" s="166"/>
      <c r="D182" s="144" t="s">
        <v>233</v>
      </c>
      <c r="E182" s="167" t="s">
        <v>1</v>
      </c>
      <c r="F182" s="168" t="s">
        <v>248</v>
      </c>
      <c r="H182" s="167" t="s">
        <v>1</v>
      </c>
      <c r="I182" s="169"/>
      <c r="L182" s="166"/>
      <c r="M182" s="170"/>
      <c r="T182" s="171"/>
      <c r="AT182" s="167" t="s">
        <v>233</v>
      </c>
      <c r="AU182" s="167" t="s">
        <v>88</v>
      </c>
      <c r="AV182" s="13" t="s">
        <v>86</v>
      </c>
      <c r="AW182" s="13" t="s">
        <v>32</v>
      </c>
      <c r="AX182" s="13" t="s">
        <v>78</v>
      </c>
      <c r="AY182" s="167" t="s">
        <v>120</v>
      </c>
    </row>
    <row r="183" spans="2:65" s="12" customFormat="1" ht="11.25">
      <c r="B183" s="159"/>
      <c r="D183" s="144" t="s">
        <v>233</v>
      </c>
      <c r="E183" s="160" t="s">
        <v>1</v>
      </c>
      <c r="F183" s="161" t="s">
        <v>249</v>
      </c>
      <c r="H183" s="162">
        <v>225</v>
      </c>
      <c r="I183" s="163"/>
      <c r="L183" s="159"/>
      <c r="M183" s="164"/>
      <c r="T183" s="165"/>
      <c r="AT183" s="160" t="s">
        <v>233</v>
      </c>
      <c r="AU183" s="160" t="s">
        <v>88</v>
      </c>
      <c r="AV183" s="12" t="s">
        <v>88</v>
      </c>
      <c r="AW183" s="12" t="s">
        <v>32</v>
      </c>
      <c r="AX183" s="12" t="s">
        <v>78</v>
      </c>
      <c r="AY183" s="160" t="s">
        <v>120</v>
      </c>
    </row>
    <row r="184" spans="2:65" s="14" customFormat="1" ht="11.25">
      <c r="B184" s="172"/>
      <c r="D184" s="144" t="s">
        <v>233</v>
      </c>
      <c r="E184" s="173" t="s">
        <v>1</v>
      </c>
      <c r="F184" s="174" t="s">
        <v>250</v>
      </c>
      <c r="H184" s="175">
        <v>499</v>
      </c>
      <c r="I184" s="176"/>
      <c r="L184" s="172"/>
      <c r="M184" s="177"/>
      <c r="T184" s="178"/>
      <c r="AT184" s="173" t="s">
        <v>233</v>
      </c>
      <c r="AU184" s="173" t="s">
        <v>88</v>
      </c>
      <c r="AV184" s="14" t="s">
        <v>127</v>
      </c>
      <c r="AW184" s="14" t="s">
        <v>32</v>
      </c>
      <c r="AX184" s="14" t="s">
        <v>86</v>
      </c>
      <c r="AY184" s="173" t="s">
        <v>120</v>
      </c>
    </row>
    <row r="185" spans="2:65" s="1" customFormat="1" ht="33" customHeight="1">
      <c r="B185" s="31"/>
      <c r="C185" s="131" t="s">
        <v>7</v>
      </c>
      <c r="D185" s="131" t="s">
        <v>122</v>
      </c>
      <c r="E185" s="132" t="s">
        <v>251</v>
      </c>
      <c r="F185" s="133" t="s">
        <v>252</v>
      </c>
      <c r="G185" s="134" t="s">
        <v>229</v>
      </c>
      <c r="H185" s="135">
        <v>895</v>
      </c>
      <c r="I185" s="136"/>
      <c r="J185" s="137">
        <f>ROUND(I185*H185,2)</f>
        <v>0</v>
      </c>
      <c r="K185" s="133" t="s">
        <v>126</v>
      </c>
      <c r="L185" s="31"/>
      <c r="M185" s="138" t="s">
        <v>1</v>
      </c>
      <c r="N185" s="139" t="s">
        <v>43</v>
      </c>
      <c r="P185" s="140">
        <f>O185*H185</f>
        <v>0</v>
      </c>
      <c r="Q185" s="140">
        <v>0</v>
      </c>
      <c r="R185" s="140">
        <f>Q185*H185</f>
        <v>0</v>
      </c>
      <c r="S185" s="140">
        <v>0</v>
      </c>
      <c r="T185" s="141">
        <f>S185*H185</f>
        <v>0</v>
      </c>
      <c r="AR185" s="142" t="s">
        <v>127</v>
      </c>
      <c r="AT185" s="142" t="s">
        <v>122</v>
      </c>
      <c r="AU185" s="142" t="s">
        <v>88</v>
      </c>
      <c r="AY185" s="16" t="s">
        <v>120</v>
      </c>
      <c r="BE185" s="143">
        <f>IF(N185="základní",J185,0)</f>
        <v>0</v>
      </c>
      <c r="BF185" s="143">
        <f>IF(N185="snížená",J185,0)</f>
        <v>0</v>
      </c>
      <c r="BG185" s="143">
        <f>IF(N185="zákl. přenesená",J185,0)</f>
        <v>0</v>
      </c>
      <c r="BH185" s="143">
        <f>IF(N185="sníž. přenesená",J185,0)</f>
        <v>0</v>
      </c>
      <c r="BI185" s="143">
        <f>IF(N185="nulová",J185,0)</f>
        <v>0</v>
      </c>
      <c r="BJ185" s="16" t="s">
        <v>86</v>
      </c>
      <c r="BK185" s="143">
        <f>ROUND(I185*H185,2)</f>
        <v>0</v>
      </c>
      <c r="BL185" s="16" t="s">
        <v>127</v>
      </c>
      <c r="BM185" s="142" t="s">
        <v>253</v>
      </c>
    </row>
    <row r="186" spans="2:65" s="1" customFormat="1" ht="19.5">
      <c r="B186" s="31"/>
      <c r="D186" s="144" t="s">
        <v>129</v>
      </c>
      <c r="F186" s="145" t="s">
        <v>254</v>
      </c>
      <c r="I186" s="146"/>
      <c r="L186" s="31"/>
      <c r="M186" s="147"/>
      <c r="T186" s="55"/>
      <c r="AT186" s="16" t="s">
        <v>129</v>
      </c>
      <c r="AU186" s="16" t="s">
        <v>88</v>
      </c>
    </row>
    <row r="187" spans="2:65" s="1" customFormat="1" ht="24.2" customHeight="1">
      <c r="B187" s="31"/>
      <c r="C187" s="131" t="s">
        <v>255</v>
      </c>
      <c r="D187" s="131" t="s">
        <v>122</v>
      </c>
      <c r="E187" s="132" t="s">
        <v>256</v>
      </c>
      <c r="F187" s="133" t="s">
        <v>257</v>
      </c>
      <c r="G187" s="134" t="s">
        <v>223</v>
      </c>
      <c r="H187" s="135">
        <v>43.9</v>
      </c>
      <c r="I187" s="136"/>
      <c r="J187" s="137">
        <f>ROUND(I187*H187,2)</f>
        <v>0</v>
      </c>
      <c r="K187" s="133" t="s">
        <v>258</v>
      </c>
      <c r="L187" s="31"/>
      <c r="M187" s="138" t="s">
        <v>1</v>
      </c>
      <c r="N187" s="139" t="s">
        <v>43</v>
      </c>
      <c r="P187" s="140">
        <f>O187*H187</f>
        <v>0</v>
      </c>
      <c r="Q187" s="140">
        <v>0</v>
      </c>
      <c r="R187" s="140">
        <f>Q187*H187</f>
        <v>0</v>
      </c>
      <c r="S187" s="140">
        <v>0</v>
      </c>
      <c r="T187" s="141">
        <f>S187*H187</f>
        <v>0</v>
      </c>
      <c r="AR187" s="142" t="s">
        <v>127</v>
      </c>
      <c r="AT187" s="142" t="s">
        <v>122</v>
      </c>
      <c r="AU187" s="142" t="s">
        <v>88</v>
      </c>
      <c r="AY187" s="16" t="s">
        <v>120</v>
      </c>
      <c r="BE187" s="143">
        <f>IF(N187="základní",J187,0)</f>
        <v>0</v>
      </c>
      <c r="BF187" s="143">
        <f>IF(N187="snížená",J187,0)</f>
        <v>0</v>
      </c>
      <c r="BG187" s="143">
        <f>IF(N187="zákl. přenesená",J187,0)</f>
        <v>0</v>
      </c>
      <c r="BH187" s="143">
        <f>IF(N187="sníž. přenesená",J187,0)</f>
        <v>0</v>
      </c>
      <c r="BI187" s="143">
        <f>IF(N187="nulová",J187,0)</f>
        <v>0</v>
      </c>
      <c r="BJ187" s="16" t="s">
        <v>86</v>
      </c>
      <c r="BK187" s="143">
        <f>ROUND(I187*H187,2)</f>
        <v>0</v>
      </c>
      <c r="BL187" s="16" t="s">
        <v>127</v>
      </c>
      <c r="BM187" s="142" t="s">
        <v>259</v>
      </c>
    </row>
    <row r="188" spans="2:65" s="1" customFormat="1" ht="29.25">
      <c r="B188" s="31"/>
      <c r="D188" s="144" t="s">
        <v>129</v>
      </c>
      <c r="F188" s="145" t="s">
        <v>260</v>
      </c>
      <c r="I188" s="146"/>
      <c r="L188" s="31"/>
      <c r="M188" s="147"/>
      <c r="T188" s="55"/>
      <c r="AT188" s="16" t="s">
        <v>129</v>
      </c>
      <c r="AU188" s="16" t="s">
        <v>88</v>
      </c>
    </row>
    <row r="189" spans="2:65" s="13" customFormat="1" ht="22.5">
      <c r="B189" s="166"/>
      <c r="D189" s="144" t="s">
        <v>233</v>
      </c>
      <c r="E189" s="167" t="s">
        <v>1</v>
      </c>
      <c r="F189" s="168" t="s">
        <v>261</v>
      </c>
      <c r="H189" s="167" t="s">
        <v>1</v>
      </c>
      <c r="I189" s="169"/>
      <c r="L189" s="166"/>
      <c r="M189" s="170"/>
      <c r="T189" s="171"/>
      <c r="AT189" s="167" t="s">
        <v>233</v>
      </c>
      <c r="AU189" s="167" t="s">
        <v>88</v>
      </c>
      <c r="AV189" s="13" t="s">
        <v>86</v>
      </c>
      <c r="AW189" s="13" t="s">
        <v>32</v>
      </c>
      <c r="AX189" s="13" t="s">
        <v>78</v>
      </c>
      <c r="AY189" s="167" t="s">
        <v>120</v>
      </c>
    </row>
    <row r="190" spans="2:65" s="12" customFormat="1" ht="11.25">
      <c r="B190" s="159"/>
      <c r="D190" s="144" t="s">
        <v>233</v>
      </c>
      <c r="E190" s="160" t="s">
        <v>1</v>
      </c>
      <c r="F190" s="161" t="s">
        <v>262</v>
      </c>
      <c r="H190" s="162">
        <v>41.1</v>
      </c>
      <c r="I190" s="163"/>
      <c r="L190" s="159"/>
      <c r="M190" s="164"/>
      <c r="T190" s="165"/>
      <c r="AT190" s="160" t="s">
        <v>233</v>
      </c>
      <c r="AU190" s="160" t="s">
        <v>88</v>
      </c>
      <c r="AV190" s="12" t="s">
        <v>88</v>
      </c>
      <c r="AW190" s="12" t="s">
        <v>32</v>
      </c>
      <c r="AX190" s="12" t="s">
        <v>78</v>
      </c>
      <c r="AY190" s="160" t="s">
        <v>120</v>
      </c>
    </row>
    <row r="191" spans="2:65" s="13" customFormat="1" ht="11.25">
      <c r="B191" s="166"/>
      <c r="D191" s="144" t="s">
        <v>233</v>
      </c>
      <c r="E191" s="167" t="s">
        <v>1</v>
      </c>
      <c r="F191" s="168" t="s">
        <v>263</v>
      </c>
      <c r="H191" s="167" t="s">
        <v>1</v>
      </c>
      <c r="I191" s="169"/>
      <c r="L191" s="166"/>
      <c r="M191" s="170"/>
      <c r="T191" s="171"/>
      <c r="AT191" s="167" t="s">
        <v>233</v>
      </c>
      <c r="AU191" s="167" t="s">
        <v>88</v>
      </c>
      <c r="AV191" s="13" t="s">
        <v>86</v>
      </c>
      <c r="AW191" s="13" t="s">
        <v>32</v>
      </c>
      <c r="AX191" s="13" t="s">
        <v>78</v>
      </c>
      <c r="AY191" s="167" t="s">
        <v>120</v>
      </c>
    </row>
    <row r="192" spans="2:65" s="12" customFormat="1" ht="11.25">
      <c r="B192" s="159"/>
      <c r="D192" s="144" t="s">
        <v>233</v>
      </c>
      <c r="E192" s="160" t="s">
        <v>1</v>
      </c>
      <c r="F192" s="161" t="s">
        <v>264</v>
      </c>
      <c r="H192" s="162">
        <v>2.8</v>
      </c>
      <c r="I192" s="163"/>
      <c r="L192" s="159"/>
      <c r="M192" s="164"/>
      <c r="T192" s="165"/>
      <c r="AT192" s="160" t="s">
        <v>233</v>
      </c>
      <c r="AU192" s="160" t="s">
        <v>88</v>
      </c>
      <c r="AV192" s="12" t="s">
        <v>88</v>
      </c>
      <c r="AW192" s="12" t="s">
        <v>32</v>
      </c>
      <c r="AX192" s="12" t="s">
        <v>78</v>
      </c>
      <c r="AY192" s="160" t="s">
        <v>120</v>
      </c>
    </row>
    <row r="193" spans="2:65" s="14" customFormat="1" ht="11.25">
      <c r="B193" s="172"/>
      <c r="D193" s="144" t="s">
        <v>233</v>
      </c>
      <c r="E193" s="173" t="s">
        <v>1</v>
      </c>
      <c r="F193" s="174" t="s">
        <v>250</v>
      </c>
      <c r="H193" s="175">
        <v>43.9</v>
      </c>
      <c r="I193" s="176"/>
      <c r="L193" s="172"/>
      <c r="M193" s="177"/>
      <c r="T193" s="178"/>
      <c r="AT193" s="173" t="s">
        <v>233</v>
      </c>
      <c r="AU193" s="173" t="s">
        <v>88</v>
      </c>
      <c r="AV193" s="14" t="s">
        <v>127</v>
      </c>
      <c r="AW193" s="14" t="s">
        <v>32</v>
      </c>
      <c r="AX193" s="14" t="s">
        <v>86</v>
      </c>
      <c r="AY193" s="173" t="s">
        <v>120</v>
      </c>
    </row>
    <row r="194" spans="2:65" s="1" customFormat="1" ht="33" customHeight="1">
      <c r="B194" s="31"/>
      <c r="C194" s="131" t="s">
        <v>265</v>
      </c>
      <c r="D194" s="131" t="s">
        <v>122</v>
      </c>
      <c r="E194" s="132" t="s">
        <v>266</v>
      </c>
      <c r="F194" s="133" t="s">
        <v>267</v>
      </c>
      <c r="G194" s="134" t="s">
        <v>223</v>
      </c>
      <c r="H194" s="135">
        <v>43.9</v>
      </c>
      <c r="I194" s="136"/>
      <c r="J194" s="137">
        <f>ROUND(I194*H194,2)</f>
        <v>0</v>
      </c>
      <c r="K194" s="133" t="s">
        <v>258</v>
      </c>
      <c r="L194" s="31"/>
      <c r="M194" s="138" t="s">
        <v>1</v>
      </c>
      <c r="N194" s="139" t="s">
        <v>43</v>
      </c>
      <c r="P194" s="140">
        <f>O194*H194</f>
        <v>0</v>
      </c>
      <c r="Q194" s="140">
        <v>0</v>
      </c>
      <c r="R194" s="140">
        <f>Q194*H194</f>
        <v>0</v>
      </c>
      <c r="S194" s="140">
        <v>0</v>
      </c>
      <c r="T194" s="141">
        <f>S194*H194</f>
        <v>0</v>
      </c>
      <c r="AR194" s="142" t="s">
        <v>127</v>
      </c>
      <c r="AT194" s="142" t="s">
        <v>122</v>
      </c>
      <c r="AU194" s="142" t="s">
        <v>88</v>
      </c>
      <c r="AY194" s="16" t="s">
        <v>120</v>
      </c>
      <c r="BE194" s="143">
        <f>IF(N194="základní",J194,0)</f>
        <v>0</v>
      </c>
      <c r="BF194" s="143">
        <f>IF(N194="snížená",J194,0)</f>
        <v>0</v>
      </c>
      <c r="BG194" s="143">
        <f>IF(N194="zákl. přenesená",J194,0)</f>
        <v>0</v>
      </c>
      <c r="BH194" s="143">
        <f>IF(N194="sníž. přenesená",J194,0)</f>
        <v>0</v>
      </c>
      <c r="BI194" s="143">
        <f>IF(N194="nulová",J194,0)</f>
        <v>0</v>
      </c>
      <c r="BJ194" s="16" t="s">
        <v>86</v>
      </c>
      <c r="BK194" s="143">
        <f>ROUND(I194*H194,2)</f>
        <v>0</v>
      </c>
      <c r="BL194" s="16" t="s">
        <v>127</v>
      </c>
      <c r="BM194" s="142" t="s">
        <v>268</v>
      </c>
    </row>
    <row r="195" spans="2:65" s="1" customFormat="1" ht="39">
      <c r="B195" s="31"/>
      <c r="D195" s="144" t="s">
        <v>129</v>
      </c>
      <c r="F195" s="145" t="s">
        <v>269</v>
      </c>
      <c r="I195" s="146"/>
      <c r="L195" s="31"/>
      <c r="M195" s="147"/>
      <c r="T195" s="55"/>
      <c r="AT195" s="16" t="s">
        <v>129</v>
      </c>
      <c r="AU195" s="16" t="s">
        <v>88</v>
      </c>
    </row>
    <row r="196" spans="2:65" s="12" customFormat="1" ht="11.25">
      <c r="B196" s="159"/>
      <c r="D196" s="144" t="s">
        <v>233</v>
      </c>
      <c r="E196" s="160" t="s">
        <v>1</v>
      </c>
      <c r="F196" s="161" t="s">
        <v>262</v>
      </c>
      <c r="H196" s="162">
        <v>41.1</v>
      </c>
      <c r="I196" s="163"/>
      <c r="L196" s="159"/>
      <c r="M196" s="164"/>
      <c r="T196" s="165"/>
      <c r="AT196" s="160" t="s">
        <v>233</v>
      </c>
      <c r="AU196" s="160" t="s">
        <v>88</v>
      </c>
      <c r="AV196" s="12" t="s">
        <v>88</v>
      </c>
      <c r="AW196" s="12" t="s">
        <v>32</v>
      </c>
      <c r="AX196" s="12" t="s">
        <v>78</v>
      </c>
      <c r="AY196" s="160" t="s">
        <v>120</v>
      </c>
    </row>
    <row r="197" spans="2:65" s="12" customFormat="1" ht="11.25">
      <c r="B197" s="159"/>
      <c r="D197" s="144" t="s">
        <v>233</v>
      </c>
      <c r="E197" s="160" t="s">
        <v>1</v>
      </c>
      <c r="F197" s="161" t="s">
        <v>264</v>
      </c>
      <c r="H197" s="162">
        <v>2.8</v>
      </c>
      <c r="I197" s="163"/>
      <c r="L197" s="159"/>
      <c r="M197" s="164"/>
      <c r="T197" s="165"/>
      <c r="AT197" s="160" t="s">
        <v>233</v>
      </c>
      <c r="AU197" s="160" t="s">
        <v>88</v>
      </c>
      <c r="AV197" s="12" t="s">
        <v>88</v>
      </c>
      <c r="AW197" s="12" t="s">
        <v>32</v>
      </c>
      <c r="AX197" s="12" t="s">
        <v>78</v>
      </c>
      <c r="AY197" s="160" t="s">
        <v>120</v>
      </c>
    </row>
    <row r="198" spans="2:65" s="14" customFormat="1" ht="11.25">
      <c r="B198" s="172"/>
      <c r="D198" s="144" t="s">
        <v>233</v>
      </c>
      <c r="E198" s="173" t="s">
        <v>1</v>
      </c>
      <c r="F198" s="174" t="s">
        <v>250</v>
      </c>
      <c r="H198" s="175">
        <v>43.9</v>
      </c>
      <c r="I198" s="176"/>
      <c r="L198" s="172"/>
      <c r="M198" s="177"/>
      <c r="T198" s="178"/>
      <c r="AT198" s="173" t="s">
        <v>233</v>
      </c>
      <c r="AU198" s="173" t="s">
        <v>88</v>
      </c>
      <c r="AV198" s="14" t="s">
        <v>127</v>
      </c>
      <c r="AW198" s="14" t="s">
        <v>32</v>
      </c>
      <c r="AX198" s="14" t="s">
        <v>86</v>
      </c>
      <c r="AY198" s="173" t="s">
        <v>120</v>
      </c>
    </row>
    <row r="199" spans="2:65" s="1" customFormat="1" ht="24.2" customHeight="1">
      <c r="B199" s="31"/>
      <c r="C199" s="149" t="s">
        <v>270</v>
      </c>
      <c r="D199" s="149" t="s">
        <v>215</v>
      </c>
      <c r="E199" s="150" t="s">
        <v>271</v>
      </c>
      <c r="F199" s="151" t="s">
        <v>272</v>
      </c>
      <c r="G199" s="152" t="s">
        <v>223</v>
      </c>
      <c r="H199" s="153">
        <v>2.8</v>
      </c>
      <c r="I199" s="154"/>
      <c r="J199" s="155">
        <f>ROUND(I199*H199,2)</f>
        <v>0</v>
      </c>
      <c r="K199" s="151" t="s">
        <v>1</v>
      </c>
      <c r="L199" s="156"/>
      <c r="M199" s="157" t="s">
        <v>1</v>
      </c>
      <c r="N199" s="158" t="s">
        <v>43</v>
      </c>
      <c r="P199" s="140">
        <f>O199*H199</f>
        <v>0</v>
      </c>
      <c r="Q199" s="140">
        <v>0.5</v>
      </c>
      <c r="R199" s="140">
        <f>Q199*H199</f>
        <v>1.4</v>
      </c>
      <c r="S199" s="140">
        <v>0</v>
      </c>
      <c r="T199" s="141">
        <f>S199*H199</f>
        <v>0</v>
      </c>
      <c r="AR199" s="142" t="s">
        <v>167</v>
      </c>
      <c r="AT199" s="142" t="s">
        <v>215</v>
      </c>
      <c r="AU199" s="142" t="s">
        <v>88</v>
      </c>
      <c r="AY199" s="16" t="s">
        <v>120</v>
      </c>
      <c r="BE199" s="143">
        <f>IF(N199="základní",J199,0)</f>
        <v>0</v>
      </c>
      <c r="BF199" s="143">
        <f>IF(N199="snížená",J199,0)</f>
        <v>0</v>
      </c>
      <c r="BG199" s="143">
        <f>IF(N199="zákl. přenesená",J199,0)</f>
        <v>0</v>
      </c>
      <c r="BH199" s="143">
        <f>IF(N199="sníž. přenesená",J199,0)</f>
        <v>0</v>
      </c>
      <c r="BI199" s="143">
        <f>IF(N199="nulová",J199,0)</f>
        <v>0</v>
      </c>
      <c r="BJ199" s="16" t="s">
        <v>86</v>
      </c>
      <c r="BK199" s="143">
        <f>ROUND(I199*H199,2)</f>
        <v>0</v>
      </c>
      <c r="BL199" s="16" t="s">
        <v>127</v>
      </c>
      <c r="BM199" s="142" t="s">
        <v>273</v>
      </c>
    </row>
    <row r="200" spans="2:65" s="1" customFormat="1" ht="19.5">
      <c r="B200" s="31"/>
      <c r="D200" s="144" t="s">
        <v>129</v>
      </c>
      <c r="F200" s="145" t="s">
        <v>272</v>
      </c>
      <c r="I200" s="146"/>
      <c r="L200" s="31"/>
      <c r="M200" s="147"/>
      <c r="T200" s="55"/>
      <c r="AT200" s="16" t="s">
        <v>129</v>
      </c>
      <c r="AU200" s="16" t="s">
        <v>88</v>
      </c>
    </row>
    <row r="201" spans="2:65" s="1" customFormat="1" ht="39">
      <c r="B201" s="31"/>
      <c r="D201" s="144" t="s">
        <v>131</v>
      </c>
      <c r="F201" s="148" t="s">
        <v>274</v>
      </c>
      <c r="I201" s="146"/>
      <c r="L201" s="31"/>
      <c r="M201" s="147"/>
      <c r="T201" s="55"/>
      <c r="AT201" s="16" t="s">
        <v>131</v>
      </c>
      <c r="AU201" s="16" t="s">
        <v>88</v>
      </c>
    </row>
    <row r="202" spans="2:65" s="12" customFormat="1" ht="11.25">
      <c r="B202" s="159"/>
      <c r="D202" s="144" t="s">
        <v>233</v>
      </c>
      <c r="E202" s="160" t="s">
        <v>1</v>
      </c>
      <c r="F202" s="161" t="s">
        <v>264</v>
      </c>
      <c r="H202" s="162">
        <v>2.8</v>
      </c>
      <c r="I202" s="163"/>
      <c r="L202" s="159"/>
      <c r="M202" s="164"/>
      <c r="T202" s="165"/>
      <c r="AT202" s="160" t="s">
        <v>233</v>
      </c>
      <c r="AU202" s="160" t="s">
        <v>88</v>
      </c>
      <c r="AV202" s="12" t="s">
        <v>88</v>
      </c>
      <c r="AW202" s="12" t="s">
        <v>32</v>
      </c>
      <c r="AX202" s="12" t="s">
        <v>86</v>
      </c>
      <c r="AY202" s="160" t="s">
        <v>120</v>
      </c>
    </row>
    <row r="203" spans="2:65" s="1" customFormat="1" ht="16.5" customHeight="1">
      <c r="B203" s="31"/>
      <c r="C203" s="149" t="s">
        <v>275</v>
      </c>
      <c r="D203" s="149" t="s">
        <v>215</v>
      </c>
      <c r="E203" s="150" t="s">
        <v>276</v>
      </c>
      <c r="F203" s="151" t="s">
        <v>277</v>
      </c>
      <c r="G203" s="152" t="s">
        <v>223</v>
      </c>
      <c r="H203" s="153">
        <v>41.1</v>
      </c>
      <c r="I203" s="154"/>
      <c r="J203" s="155">
        <f>ROUND(I203*H203,2)</f>
        <v>0</v>
      </c>
      <c r="K203" s="151" t="s">
        <v>1</v>
      </c>
      <c r="L203" s="156"/>
      <c r="M203" s="157" t="s">
        <v>1</v>
      </c>
      <c r="N203" s="158" t="s">
        <v>43</v>
      </c>
      <c r="P203" s="140">
        <f>O203*H203</f>
        <v>0</v>
      </c>
      <c r="Q203" s="140">
        <v>0</v>
      </c>
      <c r="R203" s="140">
        <f>Q203*H203</f>
        <v>0</v>
      </c>
      <c r="S203" s="140">
        <v>0</v>
      </c>
      <c r="T203" s="141">
        <f>S203*H203</f>
        <v>0</v>
      </c>
      <c r="AR203" s="142" t="s">
        <v>167</v>
      </c>
      <c r="AT203" s="142" t="s">
        <v>215</v>
      </c>
      <c r="AU203" s="142" t="s">
        <v>88</v>
      </c>
      <c r="AY203" s="16" t="s">
        <v>120</v>
      </c>
      <c r="BE203" s="143">
        <f>IF(N203="základní",J203,0)</f>
        <v>0</v>
      </c>
      <c r="BF203" s="143">
        <f>IF(N203="snížená",J203,0)</f>
        <v>0</v>
      </c>
      <c r="BG203" s="143">
        <f>IF(N203="zákl. přenesená",J203,0)</f>
        <v>0</v>
      </c>
      <c r="BH203" s="143">
        <f>IF(N203="sníž. přenesená",J203,0)</f>
        <v>0</v>
      </c>
      <c r="BI203" s="143">
        <f>IF(N203="nulová",J203,0)</f>
        <v>0</v>
      </c>
      <c r="BJ203" s="16" t="s">
        <v>86</v>
      </c>
      <c r="BK203" s="143">
        <f>ROUND(I203*H203,2)</f>
        <v>0</v>
      </c>
      <c r="BL203" s="16" t="s">
        <v>127</v>
      </c>
      <c r="BM203" s="142" t="s">
        <v>278</v>
      </c>
    </row>
    <row r="204" spans="2:65" s="1" customFormat="1" ht="11.25">
      <c r="B204" s="31"/>
      <c r="D204" s="144" t="s">
        <v>129</v>
      </c>
      <c r="F204" s="145" t="s">
        <v>277</v>
      </c>
      <c r="I204" s="146"/>
      <c r="L204" s="31"/>
      <c r="M204" s="147"/>
      <c r="T204" s="55"/>
      <c r="AT204" s="16" t="s">
        <v>129</v>
      </c>
      <c r="AU204" s="16" t="s">
        <v>88</v>
      </c>
    </row>
    <row r="205" spans="2:65" s="1" customFormat="1" ht="29.25">
      <c r="B205" s="31"/>
      <c r="D205" s="144" t="s">
        <v>131</v>
      </c>
      <c r="F205" s="148" t="s">
        <v>279</v>
      </c>
      <c r="I205" s="146"/>
      <c r="L205" s="31"/>
      <c r="M205" s="147"/>
      <c r="T205" s="55"/>
      <c r="AT205" s="16" t="s">
        <v>131</v>
      </c>
      <c r="AU205" s="16" t="s">
        <v>88</v>
      </c>
    </row>
    <row r="206" spans="2:65" s="12" customFormat="1" ht="11.25">
      <c r="B206" s="159"/>
      <c r="D206" s="144" t="s">
        <v>233</v>
      </c>
      <c r="E206" s="160" t="s">
        <v>1</v>
      </c>
      <c r="F206" s="161" t="s">
        <v>262</v>
      </c>
      <c r="H206" s="162">
        <v>41.1</v>
      </c>
      <c r="I206" s="163"/>
      <c r="L206" s="159"/>
      <c r="M206" s="164"/>
      <c r="T206" s="165"/>
      <c r="AT206" s="160" t="s">
        <v>233</v>
      </c>
      <c r="AU206" s="160" t="s">
        <v>88</v>
      </c>
      <c r="AV206" s="12" t="s">
        <v>88</v>
      </c>
      <c r="AW206" s="12" t="s">
        <v>32</v>
      </c>
      <c r="AX206" s="12" t="s">
        <v>86</v>
      </c>
      <c r="AY206" s="160" t="s">
        <v>120</v>
      </c>
    </row>
    <row r="207" spans="2:65" s="1" customFormat="1" ht="37.9" customHeight="1">
      <c r="B207" s="31"/>
      <c r="C207" s="131" t="s">
        <v>280</v>
      </c>
      <c r="D207" s="131" t="s">
        <v>122</v>
      </c>
      <c r="E207" s="132" t="s">
        <v>281</v>
      </c>
      <c r="F207" s="133" t="s">
        <v>282</v>
      </c>
      <c r="G207" s="134" t="s">
        <v>223</v>
      </c>
      <c r="H207" s="135">
        <v>43.9</v>
      </c>
      <c r="I207" s="136"/>
      <c r="J207" s="137">
        <f>ROUND(I207*H207,2)</f>
        <v>0</v>
      </c>
      <c r="K207" s="133" t="s">
        <v>126</v>
      </c>
      <c r="L207" s="31"/>
      <c r="M207" s="138" t="s">
        <v>1</v>
      </c>
      <c r="N207" s="139" t="s">
        <v>43</v>
      </c>
      <c r="P207" s="140">
        <f>O207*H207</f>
        <v>0</v>
      </c>
      <c r="Q207" s="140">
        <v>0</v>
      </c>
      <c r="R207" s="140">
        <f>Q207*H207</f>
        <v>0</v>
      </c>
      <c r="S207" s="140">
        <v>0</v>
      </c>
      <c r="T207" s="141">
        <f>S207*H207</f>
        <v>0</v>
      </c>
      <c r="AR207" s="142" t="s">
        <v>127</v>
      </c>
      <c r="AT207" s="142" t="s">
        <v>122</v>
      </c>
      <c r="AU207" s="142" t="s">
        <v>88</v>
      </c>
      <c r="AY207" s="16" t="s">
        <v>120</v>
      </c>
      <c r="BE207" s="143">
        <f>IF(N207="základní",J207,0)</f>
        <v>0</v>
      </c>
      <c r="BF207" s="143">
        <f>IF(N207="snížená",J207,0)</f>
        <v>0</v>
      </c>
      <c r="BG207" s="143">
        <f>IF(N207="zákl. přenesená",J207,0)</f>
        <v>0</v>
      </c>
      <c r="BH207" s="143">
        <f>IF(N207="sníž. přenesená",J207,0)</f>
        <v>0</v>
      </c>
      <c r="BI207" s="143">
        <f>IF(N207="nulová",J207,0)</f>
        <v>0</v>
      </c>
      <c r="BJ207" s="16" t="s">
        <v>86</v>
      </c>
      <c r="BK207" s="143">
        <f>ROUND(I207*H207,2)</f>
        <v>0</v>
      </c>
      <c r="BL207" s="16" t="s">
        <v>127</v>
      </c>
      <c r="BM207" s="142" t="s">
        <v>283</v>
      </c>
    </row>
    <row r="208" spans="2:65" s="1" customFormat="1" ht="39">
      <c r="B208" s="31"/>
      <c r="D208" s="144" t="s">
        <v>129</v>
      </c>
      <c r="F208" s="145" t="s">
        <v>284</v>
      </c>
      <c r="I208" s="146"/>
      <c r="L208" s="31"/>
      <c r="M208" s="147"/>
      <c r="T208" s="55"/>
      <c r="AT208" s="16" t="s">
        <v>129</v>
      </c>
      <c r="AU208" s="16" t="s">
        <v>88</v>
      </c>
    </row>
    <row r="209" spans="2:65" s="1" customFormat="1" ht="19.5">
      <c r="B209" s="31"/>
      <c r="D209" s="144" t="s">
        <v>131</v>
      </c>
      <c r="F209" s="148" t="s">
        <v>285</v>
      </c>
      <c r="I209" s="146"/>
      <c r="L209" s="31"/>
      <c r="M209" s="147"/>
      <c r="T209" s="55"/>
      <c r="AT209" s="16" t="s">
        <v>131</v>
      </c>
      <c r="AU209" s="16" t="s">
        <v>88</v>
      </c>
    </row>
    <row r="210" spans="2:65" s="12" customFormat="1" ht="11.25">
      <c r="B210" s="159"/>
      <c r="D210" s="144" t="s">
        <v>233</v>
      </c>
      <c r="E210" s="160" t="s">
        <v>1</v>
      </c>
      <c r="F210" s="161" t="s">
        <v>286</v>
      </c>
      <c r="H210" s="162">
        <v>43.9</v>
      </c>
      <c r="I210" s="163"/>
      <c r="L210" s="159"/>
      <c r="M210" s="164"/>
      <c r="T210" s="165"/>
      <c r="AT210" s="160" t="s">
        <v>233</v>
      </c>
      <c r="AU210" s="160" t="s">
        <v>88</v>
      </c>
      <c r="AV210" s="12" t="s">
        <v>88</v>
      </c>
      <c r="AW210" s="12" t="s">
        <v>32</v>
      </c>
      <c r="AX210" s="12" t="s">
        <v>86</v>
      </c>
      <c r="AY210" s="160" t="s">
        <v>120</v>
      </c>
    </row>
    <row r="211" spans="2:65" s="1" customFormat="1" ht="24.2" customHeight="1">
      <c r="B211" s="31"/>
      <c r="C211" s="131" t="s">
        <v>287</v>
      </c>
      <c r="D211" s="131" t="s">
        <v>122</v>
      </c>
      <c r="E211" s="132" t="s">
        <v>288</v>
      </c>
      <c r="F211" s="133" t="s">
        <v>289</v>
      </c>
      <c r="G211" s="134" t="s">
        <v>229</v>
      </c>
      <c r="H211" s="135">
        <v>274</v>
      </c>
      <c r="I211" s="136"/>
      <c r="J211" s="137">
        <f>ROUND(I211*H211,2)</f>
        <v>0</v>
      </c>
      <c r="K211" s="133" t="s">
        <v>126</v>
      </c>
      <c r="L211" s="31"/>
      <c r="M211" s="138" t="s">
        <v>1</v>
      </c>
      <c r="N211" s="139" t="s">
        <v>43</v>
      </c>
      <c r="P211" s="140">
        <f>O211*H211</f>
        <v>0</v>
      </c>
      <c r="Q211" s="140">
        <v>0</v>
      </c>
      <c r="R211" s="140">
        <f>Q211*H211</f>
        <v>0</v>
      </c>
      <c r="S211" s="140">
        <v>0</v>
      </c>
      <c r="T211" s="141">
        <f>S211*H211</f>
        <v>0</v>
      </c>
      <c r="AR211" s="142" t="s">
        <v>127</v>
      </c>
      <c r="AT211" s="142" t="s">
        <v>122</v>
      </c>
      <c r="AU211" s="142" t="s">
        <v>88</v>
      </c>
      <c r="AY211" s="16" t="s">
        <v>120</v>
      </c>
      <c r="BE211" s="143">
        <f>IF(N211="základní",J211,0)</f>
        <v>0</v>
      </c>
      <c r="BF211" s="143">
        <f>IF(N211="snížená",J211,0)</f>
        <v>0</v>
      </c>
      <c r="BG211" s="143">
        <f>IF(N211="zákl. přenesená",J211,0)</f>
        <v>0</v>
      </c>
      <c r="BH211" s="143">
        <f>IF(N211="sníž. přenesená",J211,0)</f>
        <v>0</v>
      </c>
      <c r="BI211" s="143">
        <f>IF(N211="nulová",J211,0)</f>
        <v>0</v>
      </c>
      <c r="BJ211" s="16" t="s">
        <v>86</v>
      </c>
      <c r="BK211" s="143">
        <f>ROUND(I211*H211,2)</f>
        <v>0</v>
      </c>
      <c r="BL211" s="16" t="s">
        <v>127</v>
      </c>
      <c r="BM211" s="142" t="s">
        <v>290</v>
      </c>
    </row>
    <row r="212" spans="2:65" s="1" customFormat="1" ht="19.5">
      <c r="B212" s="31"/>
      <c r="D212" s="144" t="s">
        <v>129</v>
      </c>
      <c r="F212" s="145" t="s">
        <v>291</v>
      </c>
      <c r="I212" s="146"/>
      <c r="L212" s="31"/>
      <c r="M212" s="147"/>
      <c r="T212" s="55"/>
      <c r="AT212" s="16" t="s">
        <v>129</v>
      </c>
      <c r="AU212" s="16" t="s">
        <v>88</v>
      </c>
    </row>
    <row r="213" spans="2:65" s="1" customFormat="1" ht="24.2" customHeight="1">
      <c r="B213" s="31"/>
      <c r="C213" s="131" t="s">
        <v>292</v>
      </c>
      <c r="D213" s="131" t="s">
        <v>122</v>
      </c>
      <c r="E213" s="132" t="s">
        <v>293</v>
      </c>
      <c r="F213" s="133" t="s">
        <v>294</v>
      </c>
      <c r="G213" s="134" t="s">
        <v>229</v>
      </c>
      <c r="H213" s="135">
        <v>5</v>
      </c>
      <c r="I213" s="136"/>
      <c r="J213" s="137">
        <f>ROUND(I213*H213,2)</f>
        <v>0</v>
      </c>
      <c r="K213" s="133" t="s">
        <v>126</v>
      </c>
      <c r="L213" s="31"/>
      <c r="M213" s="138" t="s">
        <v>1</v>
      </c>
      <c r="N213" s="139" t="s">
        <v>43</v>
      </c>
      <c r="P213" s="140">
        <f>O213*H213</f>
        <v>0</v>
      </c>
      <c r="Q213" s="140">
        <v>0</v>
      </c>
      <c r="R213" s="140">
        <f>Q213*H213</f>
        <v>0</v>
      </c>
      <c r="S213" s="140">
        <v>0</v>
      </c>
      <c r="T213" s="141">
        <f>S213*H213</f>
        <v>0</v>
      </c>
      <c r="AR213" s="142" t="s">
        <v>127</v>
      </c>
      <c r="AT213" s="142" t="s">
        <v>122</v>
      </c>
      <c r="AU213" s="142" t="s">
        <v>88</v>
      </c>
      <c r="AY213" s="16" t="s">
        <v>120</v>
      </c>
      <c r="BE213" s="143">
        <f>IF(N213="základní",J213,0)</f>
        <v>0</v>
      </c>
      <c r="BF213" s="143">
        <f>IF(N213="snížená",J213,0)</f>
        <v>0</v>
      </c>
      <c r="BG213" s="143">
        <f>IF(N213="zákl. přenesená",J213,0)</f>
        <v>0</v>
      </c>
      <c r="BH213" s="143">
        <f>IF(N213="sníž. přenesená",J213,0)</f>
        <v>0</v>
      </c>
      <c r="BI213" s="143">
        <f>IF(N213="nulová",J213,0)</f>
        <v>0</v>
      </c>
      <c r="BJ213" s="16" t="s">
        <v>86</v>
      </c>
      <c r="BK213" s="143">
        <f>ROUND(I213*H213,2)</f>
        <v>0</v>
      </c>
      <c r="BL213" s="16" t="s">
        <v>127</v>
      </c>
      <c r="BM213" s="142" t="s">
        <v>295</v>
      </c>
    </row>
    <row r="214" spans="2:65" s="1" customFormat="1" ht="19.5">
      <c r="B214" s="31"/>
      <c r="D214" s="144" t="s">
        <v>129</v>
      </c>
      <c r="F214" s="145" t="s">
        <v>296</v>
      </c>
      <c r="I214" s="146"/>
      <c r="L214" s="31"/>
      <c r="M214" s="147"/>
      <c r="T214" s="55"/>
      <c r="AT214" s="16" t="s">
        <v>129</v>
      </c>
      <c r="AU214" s="16" t="s">
        <v>88</v>
      </c>
    </row>
    <row r="215" spans="2:65" s="1" customFormat="1" ht="19.5">
      <c r="B215" s="31"/>
      <c r="D215" s="144" t="s">
        <v>131</v>
      </c>
      <c r="F215" s="148" t="s">
        <v>297</v>
      </c>
      <c r="I215" s="146"/>
      <c r="L215" s="31"/>
      <c r="M215" s="147"/>
      <c r="T215" s="55"/>
      <c r="AT215" s="16" t="s">
        <v>131</v>
      </c>
      <c r="AU215" s="16" t="s">
        <v>88</v>
      </c>
    </row>
    <row r="216" spans="2:65" s="1" customFormat="1" ht="21.75" customHeight="1">
      <c r="B216" s="31"/>
      <c r="C216" s="131" t="s">
        <v>298</v>
      </c>
      <c r="D216" s="131" t="s">
        <v>122</v>
      </c>
      <c r="E216" s="132" t="s">
        <v>299</v>
      </c>
      <c r="F216" s="133" t="s">
        <v>300</v>
      </c>
      <c r="G216" s="134" t="s">
        <v>229</v>
      </c>
      <c r="H216" s="135">
        <v>504</v>
      </c>
      <c r="I216" s="136"/>
      <c r="J216" s="137">
        <f>ROUND(I216*H216,2)</f>
        <v>0</v>
      </c>
      <c r="K216" s="133" t="s">
        <v>126</v>
      </c>
      <c r="L216" s="31"/>
      <c r="M216" s="138" t="s">
        <v>1</v>
      </c>
      <c r="N216" s="139" t="s">
        <v>43</v>
      </c>
      <c r="P216" s="140">
        <f>O216*H216</f>
        <v>0</v>
      </c>
      <c r="Q216" s="140">
        <v>0</v>
      </c>
      <c r="R216" s="140">
        <f>Q216*H216</f>
        <v>0</v>
      </c>
      <c r="S216" s="140">
        <v>0</v>
      </c>
      <c r="T216" s="141">
        <f>S216*H216</f>
        <v>0</v>
      </c>
      <c r="AR216" s="142" t="s">
        <v>127</v>
      </c>
      <c r="AT216" s="142" t="s">
        <v>122</v>
      </c>
      <c r="AU216" s="142" t="s">
        <v>88</v>
      </c>
      <c r="AY216" s="16" t="s">
        <v>120</v>
      </c>
      <c r="BE216" s="143">
        <f>IF(N216="základní",J216,0)</f>
        <v>0</v>
      </c>
      <c r="BF216" s="143">
        <f>IF(N216="snížená",J216,0)</f>
        <v>0</v>
      </c>
      <c r="BG216" s="143">
        <f>IF(N216="zákl. přenesená",J216,0)</f>
        <v>0</v>
      </c>
      <c r="BH216" s="143">
        <f>IF(N216="sníž. přenesená",J216,0)</f>
        <v>0</v>
      </c>
      <c r="BI216" s="143">
        <f>IF(N216="nulová",J216,0)</f>
        <v>0</v>
      </c>
      <c r="BJ216" s="16" t="s">
        <v>86</v>
      </c>
      <c r="BK216" s="143">
        <f>ROUND(I216*H216,2)</f>
        <v>0</v>
      </c>
      <c r="BL216" s="16" t="s">
        <v>127</v>
      </c>
      <c r="BM216" s="142" t="s">
        <v>301</v>
      </c>
    </row>
    <row r="217" spans="2:65" s="1" customFormat="1" ht="11.25">
      <c r="B217" s="31"/>
      <c r="D217" s="144" t="s">
        <v>129</v>
      </c>
      <c r="F217" s="145" t="s">
        <v>302</v>
      </c>
      <c r="I217" s="146"/>
      <c r="L217" s="31"/>
      <c r="M217" s="147"/>
      <c r="T217" s="55"/>
      <c r="AT217" s="16" t="s">
        <v>129</v>
      </c>
      <c r="AU217" s="16" t="s">
        <v>88</v>
      </c>
    </row>
    <row r="218" spans="2:65" s="13" customFormat="1" ht="11.25">
      <c r="B218" s="166"/>
      <c r="D218" s="144" t="s">
        <v>233</v>
      </c>
      <c r="E218" s="167" t="s">
        <v>1</v>
      </c>
      <c r="F218" s="168" t="s">
        <v>303</v>
      </c>
      <c r="H218" s="167" t="s">
        <v>1</v>
      </c>
      <c r="I218" s="169"/>
      <c r="L218" s="166"/>
      <c r="M218" s="170"/>
      <c r="T218" s="171"/>
      <c r="AT218" s="167" t="s">
        <v>233</v>
      </c>
      <c r="AU218" s="167" t="s">
        <v>88</v>
      </c>
      <c r="AV218" s="13" t="s">
        <v>86</v>
      </c>
      <c r="AW218" s="13" t="s">
        <v>32</v>
      </c>
      <c r="AX218" s="13" t="s">
        <v>78</v>
      </c>
      <c r="AY218" s="167" t="s">
        <v>120</v>
      </c>
    </row>
    <row r="219" spans="2:65" s="12" customFormat="1" ht="11.25">
      <c r="B219" s="159"/>
      <c r="D219" s="144" t="s">
        <v>233</v>
      </c>
      <c r="E219" s="160" t="s">
        <v>1</v>
      </c>
      <c r="F219" s="161" t="s">
        <v>149</v>
      </c>
      <c r="H219" s="162">
        <v>5</v>
      </c>
      <c r="I219" s="163"/>
      <c r="L219" s="159"/>
      <c r="M219" s="164"/>
      <c r="T219" s="165"/>
      <c r="AT219" s="160" t="s">
        <v>233</v>
      </c>
      <c r="AU219" s="160" t="s">
        <v>88</v>
      </c>
      <c r="AV219" s="12" t="s">
        <v>88</v>
      </c>
      <c r="AW219" s="12" t="s">
        <v>32</v>
      </c>
      <c r="AX219" s="12" t="s">
        <v>78</v>
      </c>
      <c r="AY219" s="160" t="s">
        <v>120</v>
      </c>
    </row>
    <row r="220" spans="2:65" s="13" customFormat="1" ht="11.25">
      <c r="B220" s="166"/>
      <c r="D220" s="144" t="s">
        <v>233</v>
      </c>
      <c r="E220" s="167" t="s">
        <v>1</v>
      </c>
      <c r="F220" s="168" t="s">
        <v>304</v>
      </c>
      <c r="H220" s="167" t="s">
        <v>1</v>
      </c>
      <c r="I220" s="169"/>
      <c r="L220" s="166"/>
      <c r="M220" s="170"/>
      <c r="T220" s="171"/>
      <c r="AT220" s="167" t="s">
        <v>233</v>
      </c>
      <c r="AU220" s="167" t="s">
        <v>88</v>
      </c>
      <c r="AV220" s="13" t="s">
        <v>86</v>
      </c>
      <c r="AW220" s="13" t="s">
        <v>32</v>
      </c>
      <c r="AX220" s="13" t="s">
        <v>78</v>
      </c>
      <c r="AY220" s="167" t="s">
        <v>120</v>
      </c>
    </row>
    <row r="221" spans="2:65" s="12" customFormat="1" ht="11.25">
      <c r="B221" s="159"/>
      <c r="D221" s="144" t="s">
        <v>233</v>
      </c>
      <c r="E221" s="160" t="s">
        <v>1</v>
      </c>
      <c r="F221" s="161" t="s">
        <v>247</v>
      </c>
      <c r="H221" s="162">
        <v>274</v>
      </c>
      <c r="I221" s="163"/>
      <c r="L221" s="159"/>
      <c r="M221" s="164"/>
      <c r="T221" s="165"/>
      <c r="AT221" s="160" t="s">
        <v>233</v>
      </c>
      <c r="AU221" s="160" t="s">
        <v>88</v>
      </c>
      <c r="AV221" s="12" t="s">
        <v>88</v>
      </c>
      <c r="AW221" s="12" t="s">
        <v>32</v>
      </c>
      <c r="AX221" s="12" t="s">
        <v>78</v>
      </c>
      <c r="AY221" s="160" t="s">
        <v>120</v>
      </c>
    </row>
    <row r="222" spans="2:65" s="13" customFormat="1" ht="11.25">
      <c r="B222" s="166"/>
      <c r="D222" s="144" t="s">
        <v>233</v>
      </c>
      <c r="E222" s="167" t="s">
        <v>1</v>
      </c>
      <c r="F222" s="168" t="s">
        <v>305</v>
      </c>
      <c r="H222" s="167" t="s">
        <v>1</v>
      </c>
      <c r="I222" s="169"/>
      <c r="L222" s="166"/>
      <c r="M222" s="170"/>
      <c r="T222" s="171"/>
      <c r="AT222" s="167" t="s">
        <v>233</v>
      </c>
      <c r="AU222" s="167" t="s">
        <v>88</v>
      </c>
      <c r="AV222" s="13" t="s">
        <v>86</v>
      </c>
      <c r="AW222" s="13" t="s">
        <v>32</v>
      </c>
      <c r="AX222" s="13" t="s">
        <v>78</v>
      </c>
      <c r="AY222" s="167" t="s">
        <v>120</v>
      </c>
    </row>
    <row r="223" spans="2:65" s="12" customFormat="1" ht="11.25">
      <c r="B223" s="159"/>
      <c r="D223" s="144" t="s">
        <v>233</v>
      </c>
      <c r="E223" s="160" t="s">
        <v>1</v>
      </c>
      <c r="F223" s="161" t="s">
        <v>249</v>
      </c>
      <c r="H223" s="162">
        <v>225</v>
      </c>
      <c r="I223" s="163"/>
      <c r="L223" s="159"/>
      <c r="M223" s="164"/>
      <c r="T223" s="165"/>
      <c r="AT223" s="160" t="s">
        <v>233</v>
      </c>
      <c r="AU223" s="160" t="s">
        <v>88</v>
      </c>
      <c r="AV223" s="12" t="s">
        <v>88</v>
      </c>
      <c r="AW223" s="12" t="s">
        <v>32</v>
      </c>
      <c r="AX223" s="12" t="s">
        <v>78</v>
      </c>
      <c r="AY223" s="160" t="s">
        <v>120</v>
      </c>
    </row>
    <row r="224" spans="2:65" s="14" customFormat="1" ht="11.25">
      <c r="B224" s="172"/>
      <c r="D224" s="144" t="s">
        <v>233</v>
      </c>
      <c r="E224" s="173" t="s">
        <v>1</v>
      </c>
      <c r="F224" s="174" t="s">
        <v>250</v>
      </c>
      <c r="H224" s="175">
        <v>504</v>
      </c>
      <c r="I224" s="176"/>
      <c r="L224" s="172"/>
      <c r="M224" s="177"/>
      <c r="T224" s="178"/>
      <c r="AT224" s="173" t="s">
        <v>233</v>
      </c>
      <c r="AU224" s="173" t="s">
        <v>88</v>
      </c>
      <c r="AV224" s="14" t="s">
        <v>127</v>
      </c>
      <c r="AW224" s="14" t="s">
        <v>32</v>
      </c>
      <c r="AX224" s="14" t="s">
        <v>86</v>
      </c>
      <c r="AY224" s="173" t="s">
        <v>120</v>
      </c>
    </row>
    <row r="225" spans="2:65" s="1" customFormat="1" ht="16.5" customHeight="1">
      <c r="B225" s="31"/>
      <c r="C225" s="131" t="s">
        <v>306</v>
      </c>
      <c r="D225" s="131" t="s">
        <v>122</v>
      </c>
      <c r="E225" s="132" t="s">
        <v>307</v>
      </c>
      <c r="F225" s="133" t="s">
        <v>308</v>
      </c>
      <c r="G225" s="134" t="s">
        <v>229</v>
      </c>
      <c r="H225" s="135">
        <v>998</v>
      </c>
      <c r="I225" s="136"/>
      <c r="J225" s="137">
        <f>ROUND(I225*H225,2)</f>
        <v>0</v>
      </c>
      <c r="K225" s="133" t="s">
        <v>126</v>
      </c>
      <c r="L225" s="31"/>
      <c r="M225" s="138" t="s">
        <v>1</v>
      </c>
      <c r="N225" s="139" t="s">
        <v>43</v>
      </c>
      <c r="P225" s="140">
        <f>O225*H225</f>
        <v>0</v>
      </c>
      <c r="Q225" s="140">
        <v>0</v>
      </c>
      <c r="R225" s="140">
        <f>Q225*H225</f>
        <v>0</v>
      </c>
      <c r="S225" s="140">
        <v>0</v>
      </c>
      <c r="T225" s="141">
        <f>S225*H225</f>
        <v>0</v>
      </c>
      <c r="AR225" s="142" t="s">
        <v>127</v>
      </c>
      <c r="AT225" s="142" t="s">
        <v>122</v>
      </c>
      <c r="AU225" s="142" t="s">
        <v>88</v>
      </c>
      <c r="AY225" s="16" t="s">
        <v>120</v>
      </c>
      <c r="BE225" s="143">
        <f>IF(N225="základní",J225,0)</f>
        <v>0</v>
      </c>
      <c r="BF225" s="143">
        <f>IF(N225="snížená",J225,0)</f>
        <v>0</v>
      </c>
      <c r="BG225" s="143">
        <f>IF(N225="zákl. přenesená",J225,0)</f>
        <v>0</v>
      </c>
      <c r="BH225" s="143">
        <f>IF(N225="sníž. přenesená",J225,0)</f>
        <v>0</v>
      </c>
      <c r="BI225" s="143">
        <f>IF(N225="nulová",J225,0)</f>
        <v>0</v>
      </c>
      <c r="BJ225" s="16" t="s">
        <v>86</v>
      </c>
      <c r="BK225" s="143">
        <f>ROUND(I225*H225,2)</f>
        <v>0</v>
      </c>
      <c r="BL225" s="16" t="s">
        <v>127</v>
      </c>
      <c r="BM225" s="142" t="s">
        <v>309</v>
      </c>
    </row>
    <row r="226" spans="2:65" s="1" customFormat="1" ht="11.25">
      <c r="B226" s="31"/>
      <c r="D226" s="144" t="s">
        <v>129</v>
      </c>
      <c r="F226" s="145" t="s">
        <v>310</v>
      </c>
      <c r="I226" s="146"/>
      <c r="L226" s="31"/>
      <c r="M226" s="147"/>
      <c r="T226" s="55"/>
      <c r="AT226" s="16" t="s">
        <v>129</v>
      </c>
      <c r="AU226" s="16" t="s">
        <v>88</v>
      </c>
    </row>
    <row r="227" spans="2:65" s="13" customFormat="1" ht="22.5">
      <c r="B227" s="166"/>
      <c r="D227" s="144" t="s">
        <v>233</v>
      </c>
      <c r="E227" s="167" t="s">
        <v>1</v>
      </c>
      <c r="F227" s="168" t="s">
        <v>311</v>
      </c>
      <c r="H227" s="167" t="s">
        <v>1</v>
      </c>
      <c r="I227" s="169"/>
      <c r="L227" s="166"/>
      <c r="M227" s="170"/>
      <c r="T227" s="171"/>
      <c r="AT227" s="167" t="s">
        <v>233</v>
      </c>
      <c r="AU227" s="167" t="s">
        <v>88</v>
      </c>
      <c r="AV227" s="13" t="s">
        <v>86</v>
      </c>
      <c r="AW227" s="13" t="s">
        <v>32</v>
      </c>
      <c r="AX227" s="13" t="s">
        <v>78</v>
      </c>
      <c r="AY227" s="167" t="s">
        <v>120</v>
      </c>
    </row>
    <row r="228" spans="2:65" s="12" customFormat="1" ht="11.25">
      <c r="B228" s="159"/>
      <c r="D228" s="144" t="s">
        <v>233</v>
      </c>
      <c r="E228" s="160" t="s">
        <v>1</v>
      </c>
      <c r="F228" s="161" t="s">
        <v>312</v>
      </c>
      <c r="H228" s="162">
        <v>548</v>
      </c>
      <c r="I228" s="163"/>
      <c r="L228" s="159"/>
      <c r="M228" s="164"/>
      <c r="T228" s="165"/>
      <c r="AT228" s="160" t="s">
        <v>233</v>
      </c>
      <c r="AU228" s="160" t="s">
        <v>88</v>
      </c>
      <c r="AV228" s="12" t="s">
        <v>88</v>
      </c>
      <c r="AW228" s="12" t="s">
        <v>32</v>
      </c>
      <c r="AX228" s="12" t="s">
        <v>78</v>
      </c>
      <c r="AY228" s="160" t="s">
        <v>120</v>
      </c>
    </row>
    <row r="229" spans="2:65" s="13" customFormat="1" ht="22.5">
      <c r="B229" s="166"/>
      <c r="D229" s="144" t="s">
        <v>233</v>
      </c>
      <c r="E229" s="167" t="s">
        <v>1</v>
      </c>
      <c r="F229" s="168" t="s">
        <v>313</v>
      </c>
      <c r="H229" s="167" t="s">
        <v>1</v>
      </c>
      <c r="I229" s="169"/>
      <c r="L229" s="166"/>
      <c r="M229" s="170"/>
      <c r="T229" s="171"/>
      <c r="AT229" s="167" t="s">
        <v>233</v>
      </c>
      <c r="AU229" s="167" t="s">
        <v>88</v>
      </c>
      <c r="AV229" s="13" t="s">
        <v>86</v>
      </c>
      <c r="AW229" s="13" t="s">
        <v>32</v>
      </c>
      <c r="AX229" s="13" t="s">
        <v>78</v>
      </c>
      <c r="AY229" s="167" t="s">
        <v>120</v>
      </c>
    </row>
    <row r="230" spans="2:65" s="12" customFormat="1" ht="11.25">
      <c r="B230" s="159"/>
      <c r="D230" s="144" t="s">
        <v>233</v>
      </c>
      <c r="E230" s="160" t="s">
        <v>1</v>
      </c>
      <c r="F230" s="161" t="s">
        <v>314</v>
      </c>
      <c r="H230" s="162">
        <v>450</v>
      </c>
      <c r="I230" s="163"/>
      <c r="L230" s="159"/>
      <c r="M230" s="164"/>
      <c r="T230" s="165"/>
      <c r="AT230" s="160" t="s">
        <v>233</v>
      </c>
      <c r="AU230" s="160" t="s">
        <v>88</v>
      </c>
      <c r="AV230" s="12" t="s">
        <v>88</v>
      </c>
      <c r="AW230" s="12" t="s">
        <v>32</v>
      </c>
      <c r="AX230" s="12" t="s">
        <v>78</v>
      </c>
      <c r="AY230" s="160" t="s">
        <v>120</v>
      </c>
    </row>
    <row r="231" spans="2:65" s="14" customFormat="1" ht="11.25">
      <c r="B231" s="172"/>
      <c r="D231" s="144" t="s">
        <v>233</v>
      </c>
      <c r="E231" s="173" t="s">
        <v>1</v>
      </c>
      <c r="F231" s="174" t="s">
        <v>250</v>
      </c>
      <c r="H231" s="175">
        <v>998</v>
      </c>
      <c r="I231" s="176"/>
      <c r="L231" s="172"/>
      <c r="M231" s="177"/>
      <c r="T231" s="178"/>
      <c r="AT231" s="173" t="s">
        <v>233</v>
      </c>
      <c r="AU231" s="173" t="s">
        <v>88</v>
      </c>
      <c r="AV231" s="14" t="s">
        <v>127</v>
      </c>
      <c r="AW231" s="14" t="s">
        <v>32</v>
      </c>
      <c r="AX231" s="14" t="s">
        <v>86</v>
      </c>
      <c r="AY231" s="173" t="s">
        <v>120</v>
      </c>
    </row>
    <row r="232" spans="2:65" s="1" customFormat="1" ht="21.75" customHeight="1">
      <c r="B232" s="31"/>
      <c r="C232" s="131" t="s">
        <v>315</v>
      </c>
      <c r="D232" s="131" t="s">
        <v>122</v>
      </c>
      <c r="E232" s="132" t="s">
        <v>316</v>
      </c>
      <c r="F232" s="133" t="s">
        <v>317</v>
      </c>
      <c r="G232" s="134" t="s">
        <v>229</v>
      </c>
      <c r="H232" s="135">
        <v>1790</v>
      </c>
      <c r="I232" s="136"/>
      <c r="J232" s="137">
        <f>ROUND(I232*H232,2)</f>
        <v>0</v>
      </c>
      <c r="K232" s="133" t="s">
        <v>126</v>
      </c>
      <c r="L232" s="31"/>
      <c r="M232" s="138" t="s">
        <v>1</v>
      </c>
      <c r="N232" s="139" t="s">
        <v>43</v>
      </c>
      <c r="P232" s="140">
        <f>O232*H232</f>
        <v>0</v>
      </c>
      <c r="Q232" s="140">
        <v>0</v>
      </c>
      <c r="R232" s="140">
        <f>Q232*H232</f>
        <v>0</v>
      </c>
      <c r="S232" s="140">
        <v>0</v>
      </c>
      <c r="T232" s="141">
        <f>S232*H232</f>
        <v>0</v>
      </c>
      <c r="AR232" s="142" t="s">
        <v>127</v>
      </c>
      <c r="AT232" s="142" t="s">
        <v>122</v>
      </c>
      <c r="AU232" s="142" t="s">
        <v>88</v>
      </c>
      <c r="AY232" s="16" t="s">
        <v>120</v>
      </c>
      <c r="BE232" s="143">
        <f>IF(N232="základní",J232,0)</f>
        <v>0</v>
      </c>
      <c r="BF232" s="143">
        <f>IF(N232="snížená",J232,0)</f>
        <v>0</v>
      </c>
      <c r="BG232" s="143">
        <f>IF(N232="zákl. přenesená",J232,0)</f>
        <v>0</v>
      </c>
      <c r="BH232" s="143">
        <f>IF(N232="sníž. přenesená",J232,0)</f>
        <v>0</v>
      </c>
      <c r="BI232" s="143">
        <f>IF(N232="nulová",J232,0)</f>
        <v>0</v>
      </c>
      <c r="BJ232" s="16" t="s">
        <v>86</v>
      </c>
      <c r="BK232" s="143">
        <f>ROUND(I232*H232,2)</f>
        <v>0</v>
      </c>
      <c r="BL232" s="16" t="s">
        <v>127</v>
      </c>
      <c r="BM232" s="142" t="s">
        <v>318</v>
      </c>
    </row>
    <row r="233" spans="2:65" s="1" customFormat="1" ht="11.25">
      <c r="B233" s="31"/>
      <c r="D233" s="144" t="s">
        <v>129</v>
      </c>
      <c r="F233" s="145" t="s">
        <v>319</v>
      </c>
      <c r="I233" s="146"/>
      <c r="L233" s="31"/>
      <c r="M233" s="147"/>
      <c r="T233" s="55"/>
      <c r="AT233" s="16" t="s">
        <v>129</v>
      </c>
      <c r="AU233" s="16" t="s">
        <v>88</v>
      </c>
    </row>
    <row r="234" spans="2:65" s="13" customFormat="1" ht="22.5">
      <c r="B234" s="166"/>
      <c r="D234" s="144" t="s">
        <v>233</v>
      </c>
      <c r="E234" s="167" t="s">
        <v>1</v>
      </c>
      <c r="F234" s="168" t="s">
        <v>320</v>
      </c>
      <c r="H234" s="167" t="s">
        <v>1</v>
      </c>
      <c r="I234" s="169"/>
      <c r="L234" s="166"/>
      <c r="M234" s="170"/>
      <c r="T234" s="171"/>
      <c r="AT234" s="167" t="s">
        <v>233</v>
      </c>
      <c r="AU234" s="167" t="s">
        <v>88</v>
      </c>
      <c r="AV234" s="13" t="s">
        <v>86</v>
      </c>
      <c r="AW234" s="13" t="s">
        <v>32</v>
      </c>
      <c r="AX234" s="13" t="s">
        <v>78</v>
      </c>
      <c r="AY234" s="167" t="s">
        <v>120</v>
      </c>
    </row>
    <row r="235" spans="2:65" s="12" customFormat="1" ht="11.25">
      <c r="B235" s="159"/>
      <c r="D235" s="144" t="s">
        <v>233</v>
      </c>
      <c r="E235" s="160" t="s">
        <v>1</v>
      </c>
      <c r="F235" s="161" t="s">
        <v>321</v>
      </c>
      <c r="H235" s="162">
        <v>1790</v>
      </c>
      <c r="I235" s="163"/>
      <c r="L235" s="159"/>
      <c r="M235" s="164"/>
      <c r="T235" s="165"/>
      <c r="AT235" s="160" t="s">
        <v>233</v>
      </c>
      <c r="AU235" s="160" t="s">
        <v>88</v>
      </c>
      <c r="AV235" s="12" t="s">
        <v>88</v>
      </c>
      <c r="AW235" s="12" t="s">
        <v>32</v>
      </c>
      <c r="AX235" s="12" t="s">
        <v>86</v>
      </c>
      <c r="AY235" s="160" t="s">
        <v>120</v>
      </c>
    </row>
    <row r="236" spans="2:65" s="1" customFormat="1" ht="24.2" customHeight="1">
      <c r="B236" s="31"/>
      <c r="C236" s="131" t="s">
        <v>322</v>
      </c>
      <c r="D236" s="131" t="s">
        <v>122</v>
      </c>
      <c r="E236" s="132" t="s">
        <v>323</v>
      </c>
      <c r="F236" s="133" t="s">
        <v>324</v>
      </c>
      <c r="G236" s="134" t="s">
        <v>229</v>
      </c>
      <c r="H236" s="135">
        <v>499</v>
      </c>
      <c r="I236" s="136"/>
      <c r="J236" s="137">
        <f>ROUND(I236*H236,2)</f>
        <v>0</v>
      </c>
      <c r="K236" s="133" t="s">
        <v>126</v>
      </c>
      <c r="L236" s="31"/>
      <c r="M236" s="138" t="s">
        <v>1</v>
      </c>
      <c r="N236" s="139" t="s">
        <v>43</v>
      </c>
      <c r="P236" s="140">
        <f>O236*H236</f>
        <v>0</v>
      </c>
      <c r="Q236" s="140">
        <v>0</v>
      </c>
      <c r="R236" s="140">
        <f>Q236*H236</f>
        <v>0</v>
      </c>
      <c r="S236" s="140">
        <v>0</v>
      </c>
      <c r="T236" s="141">
        <f>S236*H236</f>
        <v>0</v>
      </c>
      <c r="AR236" s="142" t="s">
        <v>127</v>
      </c>
      <c r="AT236" s="142" t="s">
        <v>122</v>
      </c>
      <c r="AU236" s="142" t="s">
        <v>88</v>
      </c>
      <c r="AY236" s="16" t="s">
        <v>120</v>
      </c>
      <c r="BE236" s="143">
        <f>IF(N236="základní",J236,0)</f>
        <v>0</v>
      </c>
      <c r="BF236" s="143">
        <f>IF(N236="snížená",J236,0)</f>
        <v>0</v>
      </c>
      <c r="BG236" s="143">
        <f>IF(N236="zákl. přenesená",J236,0)</f>
        <v>0</v>
      </c>
      <c r="BH236" s="143">
        <f>IF(N236="sníž. přenesená",J236,0)</f>
        <v>0</v>
      </c>
      <c r="BI236" s="143">
        <f>IF(N236="nulová",J236,0)</f>
        <v>0</v>
      </c>
      <c r="BJ236" s="16" t="s">
        <v>86</v>
      </c>
      <c r="BK236" s="143">
        <f>ROUND(I236*H236,2)</f>
        <v>0</v>
      </c>
      <c r="BL236" s="16" t="s">
        <v>127</v>
      </c>
      <c r="BM236" s="142" t="s">
        <v>325</v>
      </c>
    </row>
    <row r="237" spans="2:65" s="1" customFormat="1" ht="19.5">
      <c r="B237" s="31"/>
      <c r="D237" s="144" t="s">
        <v>129</v>
      </c>
      <c r="F237" s="145" t="s">
        <v>326</v>
      </c>
      <c r="I237" s="146"/>
      <c r="L237" s="31"/>
      <c r="M237" s="147"/>
      <c r="T237" s="55"/>
      <c r="AT237" s="16" t="s">
        <v>129</v>
      </c>
      <c r="AU237" s="16" t="s">
        <v>88</v>
      </c>
    </row>
    <row r="238" spans="2:65" s="13" customFormat="1" ht="11.25">
      <c r="B238" s="166"/>
      <c r="D238" s="144" t="s">
        <v>233</v>
      </c>
      <c r="E238" s="167" t="s">
        <v>1</v>
      </c>
      <c r="F238" s="168" t="s">
        <v>327</v>
      </c>
      <c r="H238" s="167" t="s">
        <v>1</v>
      </c>
      <c r="I238" s="169"/>
      <c r="L238" s="166"/>
      <c r="M238" s="170"/>
      <c r="T238" s="171"/>
      <c r="AT238" s="167" t="s">
        <v>233</v>
      </c>
      <c r="AU238" s="167" t="s">
        <v>88</v>
      </c>
      <c r="AV238" s="13" t="s">
        <v>86</v>
      </c>
      <c r="AW238" s="13" t="s">
        <v>32</v>
      </c>
      <c r="AX238" s="13" t="s">
        <v>78</v>
      </c>
      <c r="AY238" s="167" t="s">
        <v>120</v>
      </c>
    </row>
    <row r="239" spans="2:65" s="12" customFormat="1" ht="11.25">
      <c r="B239" s="159"/>
      <c r="D239" s="144" t="s">
        <v>233</v>
      </c>
      <c r="E239" s="160" t="s">
        <v>1</v>
      </c>
      <c r="F239" s="161" t="s">
        <v>247</v>
      </c>
      <c r="H239" s="162">
        <v>274</v>
      </c>
      <c r="I239" s="163"/>
      <c r="L239" s="159"/>
      <c r="M239" s="164"/>
      <c r="T239" s="165"/>
      <c r="AT239" s="160" t="s">
        <v>233</v>
      </c>
      <c r="AU239" s="160" t="s">
        <v>88</v>
      </c>
      <c r="AV239" s="12" t="s">
        <v>88</v>
      </c>
      <c r="AW239" s="12" t="s">
        <v>32</v>
      </c>
      <c r="AX239" s="12" t="s">
        <v>78</v>
      </c>
      <c r="AY239" s="160" t="s">
        <v>120</v>
      </c>
    </row>
    <row r="240" spans="2:65" s="13" customFormat="1" ht="11.25">
      <c r="B240" s="166"/>
      <c r="D240" s="144" t="s">
        <v>233</v>
      </c>
      <c r="E240" s="167" t="s">
        <v>1</v>
      </c>
      <c r="F240" s="168" t="s">
        <v>248</v>
      </c>
      <c r="H240" s="167" t="s">
        <v>1</v>
      </c>
      <c r="I240" s="169"/>
      <c r="L240" s="166"/>
      <c r="M240" s="170"/>
      <c r="T240" s="171"/>
      <c r="AT240" s="167" t="s">
        <v>233</v>
      </c>
      <c r="AU240" s="167" t="s">
        <v>88</v>
      </c>
      <c r="AV240" s="13" t="s">
        <v>86</v>
      </c>
      <c r="AW240" s="13" t="s">
        <v>32</v>
      </c>
      <c r="AX240" s="13" t="s">
        <v>78</v>
      </c>
      <c r="AY240" s="167" t="s">
        <v>120</v>
      </c>
    </row>
    <row r="241" spans="2:65" s="12" customFormat="1" ht="11.25">
      <c r="B241" s="159"/>
      <c r="D241" s="144" t="s">
        <v>233</v>
      </c>
      <c r="E241" s="160" t="s">
        <v>1</v>
      </c>
      <c r="F241" s="161" t="s">
        <v>249</v>
      </c>
      <c r="H241" s="162">
        <v>225</v>
      </c>
      <c r="I241" s="163"/>
      <c r="L241" s="159"/>
      <c r="M241" s="164"/>
      <c r="T241" s="165"/>
      <c r="AT241" s="160" t="s">
        <v>233</v>
      </c>
      <c r="AU241" s="160" t="s">
        <v>88</v>
      </c>
      <c r="AV241" s="12" t="s">
        <v>88</v>
      </c>
      <c r="AW241" s="12" t="s">
        <v>32</v>
      </c>
      <c r="AX241" s="12" t="s">
        <v>78</v>
      </c>
      <c r="AY241" s="160" t="s">
        <v>120</v>
      </c>
    </row>
    <row r="242" spans="2:65" s="14" customFormat="1" ht="11.25">
      <c r="B242" s="172"/>
      <c r="D242" s="144" t="s">
        <v>233</v>
      </c>
      <c r="E242" s="173" t="s">
        <v>1</v>
      </c>
      <c r="F242" s="174" t="s">
        <v>250</v>
      </c>
      <c r="H242" s="175">
        <v>499</v>
      </c>
      <c r="I242" s="176"/>
      <c r="L242" s="172"/>
      <c r="M242" s="177"/>
      <c r="T242" s="178"/>
      <c r="AT242" s="173" t="s">
        <v>233</v>
      </c>
      <c r="AU242" s="173" t="s">
        <v>88</v>
      </c>
      <c r="AV242" s="14" t="s">
        <v>127</v>
      </c>
      <c r="AW242" s="14" t="s">
        <v>32</v>
      </c>
      <c r="AX242" s="14" t="s">
        <v>86</v>
      </c>
      <c r="AY242" s="173" t="s">
        <v>120</v>
      </c>
    </row>
    <row r="243" spans="2:65" s="1" customFormat="1" ht="16.5" customHeight="1">
      <c r="B243" s="31"/>
      <c r="C243" s="149" t="s">
        <v>328</v>
      </c>
      <c r="D243" s="149" t="s">
        <v>215</v>
      </c>
      <c r="E243" s="150" t="s">
        <v>329</v>
      </c>
      <c r="F243" s="151" t="s">
        <v>330</v>
      </c>
      <c r="G243" s="152" t="s">
        <v>331</v>
      </c>
      <c r="H243" s="153">
        <v>14.97</v>
      </c>
      <c r="I243" s="154"/>
      <c r="J243" s="155">
        <f>ROUND(I243*H243,2)</f>
        <v>0</v>
      </c>
      <c r="K243" s="151" t="s">
        <v>1</v>
      </c>
      <c r="L243" s="156"/>
      <c r="M243" s="157" t="s">
        <v>1</v>
      </c>
      <c r="N243" s="158" t="s">
        <v>43</v>
      </c>
      <c r="P243" s="140">
        <f>O243*H243</f>
        <v>0</v>
      </c>
      <c r="Q243" s="140">
        <v>1E-3</v>
      </c>
      <c r="R243" s="140">
        <f>Q243*H243</f>
        <v>1.4970000000000001E-2</v>
      </c>
      <c r="S243" s="140">
        <v>0</v>
      </c>
      <c r="T243" s="141">
        <f>S243*H243</f>
        <v>0</v>
      </c>
      <c r="AR243" s="142" t="s">
        <v>167</v>
      </c>
      <c r="AT243" s="142" t="s">
        <v>215</v>
      </c>
      <c r="AU243" s="142" t="s">
        <v>88</v>
      </c>
      <c r="AY243" s="16" t="s">
        <v>120</v>
      </c>
      <c r="BE243" s="143">
        <f>IF(N243="základní",J243,0)</f>
        <v>0</v>
      </c>
      <c r="BF243" s="143">
        <f>IF(N243="snížená",J243,0)</f>
        <v>0</v>
      </c>
      <c r="BG243" s="143">
        <f>IF(N243="zákl. přenesená",J243,0)</f>
        <v>0</v>
      </c>
      <c r="BH243" s="143">
        <f>IF(N243="sníž. přenesená",J243,0)</f>
        <v>0</v>
      </c>
      <c r="BI243" s="143">
        <f>IF(N243="nulová",J243,0)</f>
        <v>0</v>
      </c>
      <c r="BJ243" s="16" t="s">
        <v>86</v>
      </c>
      <c r="BK243" s="143">
        <f>ROUND(I243*H243,2)</f>
        <v>0</v>
      </c>
      <c r="BL243" s="16" t="s">
        <v>127</v>
      </c>
      <c r="BM243" s="142" t="s">
        <v>332</v>
      </c>
    </row>
    <row r="244" spans="2:65" s="1" customFormat="1" ht="11.25">
      <c r="B244" s="31"/>
      <c r="D244" s="144" t="s">
        <v>129</v>
      </c>
      <c r="F244" s="145" t="s">
        <v>330</v>
      </c>
      <c r="I244" s="146"/>
      <c r="L244" s="31"/>
      <c r="M244" s="147"/>
      <c r="T244" s="55"/>
      <c r="AT244" s="16" t="s">
        <v>129</v>
      </c>
      <c r="AU244" s="16" t="s">
        <v>88</v>
      </c>
    </row>
    <row r="245" spans="2:65" s="1" customFormat="1" ht="68.25">
      <c r="B245" s="31"/>
      <c r="D245" s="144" t="s">
        <v>131</v>
      </c>
      <c r="F245" s="148" t="s">
        <v>333</v>
      </c>
      <c r="I245" s="146"/>
      <c r="L245" s="31"/>
      <c r="M245" s="147"/>
      <c r="T245" s="55"/>
      <c r="AT245" s="16" t="s">
        <v>131</v>
      </c>
      <c r="AU245" s="16" t="s">
        <v>88</v>
      </c>
    </row>
    <row r="246" spans="2:65" s="12" customFormat="1" ht="11.25">
      <c r="B246" s="159"/>
      <c r="D246" s="144" t="s">
        <v>233</v>
      </c>
      <c r="E246" s="160" t="s">
        <v>1</v>
      </c>
      <c r="F246" s="161" t="s">
        <v>334</v>
      </c>
      <c r="H246" s="162">
        <v>14.97</v>
      </c>
      <c r="I246" s="163"/>
      <c r="L246" s="159"/>
      <c r="M246" s="164"/>
      <c r="T246" s="165"/>
      <c r="AT246" s="160" t="s">
        <v>233</v>
      </c>
      <c r="AU246" s="160" t="s">
        <v>88</v>
      </c>
      <c r="AV246" s="12" t="s">
        <v>88</v>
      </c>
      <c r="AW246" s="12" t="s">
        <v>32</v>
      </c>
      <c r="AX246" s="12" t="s">
        <v>86</v>
      </c>
      <c r="AY246" s="160" t="s">
        <v>120</v>
      </c>
    </row>
    <row r="247" spans="2:65" s="1" customFormat="1" ht="24.2" customHeight="1">
      <c r="B247" s="31"/>
      <c r="C247" s="131" t="s">
        <v>335</v>
      </c>
      <c r="D247" s="131" t="s">
        <v>122</v>
      </c>
      <c r="E247" s="132" t="s">
        <v>336</v>
      </c>
      <c r="F247" s="133" t="s">
        <v>337</v>
      </c>
      <c r="G247" s="134" t="s">
        <v>229</v>
      </c>
      <c r="H247" s="135">
        <v>421</v>
      </c>
      <c r="I247" s="136"/>
      <c r="J247" s="137">
        <f>ROUND(I247*H247,2)</f>
        <v>0</v>
      </c>
      <c r="K247" s="133" t="s">
        <v>126</v>
      </c>
      <c r="L247" s="31"/>
      <c r="M247" s="138" t="s">
        <v>1</v>
      </c>
      <c r="N247" s="139" t="s">
        <v>43</v>
      </c>
      <c r="P247" s="140">
        <f>O247*H247</f>
        <v>0</v>
      </c>
      <c r="Q247" s="140">
        <v>0</v>
      </c>
      <c r="R247" s="140">
        <f>Q247*H247</f>
        <v>0</v>
      </c>
      <c r="S247" s="140">
        <v>0</v>
      </c>
      <c r="T247" s="141">
        <f>S247*H247</f>
        <v>0</v>
      </c>
      <c r="AR247" s="142" t="s">
        <v>127</v>
      </c>
      <c r="AT247" s="142" t="s">
        <v>122</v>
      </c>
      <c r="AU247" s="142" t="s">
        <v>88</v>
      </c>
      <c r="AY247" s="16" t="s">
        <v>120</v>
      </c>
      <c r="BE247" s="143">
        <f>IF(N247="základní",J247,0)</f>
        <v>0</v>
      </c>
      <c r="BF247" s="143">
        <f>IF(N247="snížená",J247,0)</f>
        <v>0</v>
      </c>
      <c r="BG247" s="143">
        <f>IF(N247="zákl. přenesená",J247,0)</f>
        <v>0</v>
      </c>
      <c r="BH247" s="143">
        <f>IF(N247="sníž. přenesená",J247,0)</f>
        <v>0</v>
      </c>
      <c r="BI247" s="143">
        <f>IF(N247="nulová",J247,0)</f>
        <v>0</v>
      </c>
      <c r="BJ247" s="16" t="s">
        <v>86</v>
      </c>
      <c r="BK247" s="143">
        <f>ROUND(I247*H247,2)</f>
        <v>0</v>
      </c>
      <c r="BL247" s="16" t="s">
        <v>127</v>
      </c>
      <c r="BM247" s="142" t="s">
        <v>338</v>
      </c>
    </row>
    <row r="248" spans="2:65" s="1" customFormat="1" ht="19.5">
      <c r="B248" s="31"/>
      <c r="D248" s="144" t="s">
        <v>129</v>
      </c>
      <c r="F248" s="145" t="s">
        <v>337</v>
      </c>
      <c r="I248" s="146"/>
      <c r="L248" s="31"/>
      <c r="M248" s="147"/>
      <c r="T248" s="55"/>
      <c r="AT248" s="16" t="s">
        <v>129</v>
      </c>
      <c r="AU248" s="16" t="s">
        <v>88</v>
      </c>
    </row>
    <row r="249" spans="2:65" s="1" customFormat="1" ht="16.5" customHeight="1">
      <c r="B249" s="31"/>
      <c r="C249" s="149" t="s">
        <v>339</v>
      </c>
      <c r="D249" s="149" t="s">
        <v>215</v>
      </c>
      <c r="E249" s="150" t="s">
        <v>340</v>
      </c>
      <c r="F249" s="151" t="s">
        <v>341</v>
      </c>
      <c r="G249" s="152" t="s">
        <v>229</v>
      </c>
      <c r="H249" s="153">
        <v>463.1</v>
      </c>
      <c r="I249" s="154"/>
      <c r="J249" s="155">
        <f>ROUND(I249*H249,2)</f>
        <v>0</v>
      </c>
      <c r="K249" s="151" t="s">
        <v>1</v>
      </c>
      <c r="L249" s="156"/>
      <c r="M249" s="157" t="s">
        <v>1</v>
      </c>
      <c r="N249" s="158" t="s">
        <v>43</v>
      </c>
      <c r="P249" s="140">
        <f>O249*H249</f>
        <v>0</v>
      </c>
      <c r="Q249" s="140">
        <v>4.0000000000000002E-4</v>
      </c>
      <c r="R249" s="140">
        <f>Q249*H249</f>
        <v>0.18524000000000002</v>
      </c>
      <c r="S249" s="140">
        <v>0</v>
      </c>
      <c r="T249" s="141">
        <f>S249*H249</f>
        <v>0</v>
      </c>
      <c r="AR249" s="142" t="s">
        <v>167</v>
      </c>
      <c r="AT249" s="142" t="s">
        <v>215</v>
      </c>
      <c r="AU249" s="142" t="s">
        <v>88</v>
      </c>
      <c r="AY249" s="16" t="s">
        <v>120</v>
      </c>
      <c r="BE249" s="143">
        <f>IF(N249="základní",J249,0)</f>
        <v>0</v>
      </c>
      <c r="BF249" s="143">
        <f>IF(N249="snížená",J249,0)</f>
        <v>0</v>
      </c>
      <c r="BG249" s="143">
        <f>IF(N249="zákl. přenesená",J249,0)</f>
        <v>0</v>
      </c>
      <c r="BH249" s="143">
        <f>IF(N249="sníž. přenesená",J249,0)</f>
        <v>0</v>
      </c>
      <c r="BI249" s="143">
        <f>IF(N249="nulová",J249,0)</f>
        <v>0</v>
      </c>
      <c r="BJ249" s="16" t="s">
        <v>86</v>
      </c>
      <c r="BK249" s="143">
        <f>ROUND(I249*H249,2)</f>
        <v>0</v>
      </c>
      <c r="BL249" s="16" t="s">
        <v>127</v>
      </c>
      <c r="BM249" s="142" t="s">
        <v>342</v>
      </c>
    </row>
    <row r="250" spans="2:65" s="1" customFormat="1" ht="11.25">
      <c r="B250" s="31"/>
      <c r="D250" s="144" t="s">
        <v>129</v>
      </c>
      <c r="F250" s="145" t="s">
        <v>341</v>
      </c>
      <c r="I250" s="146"/>
      <c r="L250" s="31"/>
      <c r="M250" s="147"/>
      <c r="T250" s="55"/>
      <c r="AT250" s="16" t="s">
        <v>129</v>
      </c>
      <c r="AU250" s="16" t="s">
        <v>88</v>
      </c>
    </row>
    <row r="251" spans="2:65" s="12" customFormat="1" ht="11.25">
      <c r="B251" s="159"/>
      <c r="D251" s="144" t="s">
        <v>233</v>
      </c>
      <c r="F251" s="161" t="s">
        <v>343</v>
      </c>
      <c r="H251" s="162">
        <v>463.1</v>
      </c>
      <c r="I251" s="163"/>
      <c r="L251" s="159"/>
      <c r="M251" s="164"/>
      <c r="T251" s="165"/>
      <c r="AT251" s="160" t="s">
        <v>233</v>
      </c>
      <c r="AU251" s="160" t="s">
        <v>88</v>
      </c>
      <c r="AV251" s="12" t="s">
        <v>88</v>
      </c>
      <c r="AW251" s="12" t="s">
        <v>4</v>
      </c>
      <c r="AX251" s="12" t="s">
        <v>86</v>
      </c>
      <c r="AY251" s="160" t="s">
        <v>120</v>
      </c>
    </row>
    <row r="252" spans="2:65" s="1" customFormat="1" ht="21.75" customHeight="1">
      <c r="B252" s="31"/>
      <c r="C252" s="131" t="s">
        <v>344</v>
      </c>
      <c r="D252" s="131" t="s">
        <v>122</v>
      </c>
      <c r="E252" s="132" t="s">
        <v>345</v>
      </c>
      <c r="F252" s="133" t="s">
        <v>346</v>
      </c>
      <c r="G252" s="134" t="s">
        <v>229</v>
      </c>
      <c r="H252" s="135">
        <v>239</v>
      </c>
      <c r="I252" s="136"/>
      <c r="J252" s="137">
        <f>ROUND(I252*H252,2)</f>
        <v>0</v>
      </c>
      <c r="K252" s="133" t="s">
        <v>126</v>
      </c>
      <c r="L252" s="31"/>
      <c r="M252" s="138" t="s">
        <v>1</v>
      </c>
      <c r="N252" s="139" t="s">
        <v>43</v>
      </c>
      <c r="P252" s="140">
        <f>O252*H252</f>
        <v>0</v>
      </c>
      <c r="Q252" s="140">
        <v>3.7969999999999997E-2</v>
      </c>
      <c r="R252" s="140">
        <f>Q252*H252</f>
        <v>9.0748299999999986</v>
      </c>
      <c r="S252" s="140">
        <v>0</v>
      </c>
      <c r="T252" s="141">
        <f>S252*H252</f>
        <v>0</v>
      </c>
      <c r="AR252" s="142" t="s">
        <v>127</v>
      </c>
      <c r="AT252" s="142" t="s">
        <v>122</v>
      </c>
      <c r="AU252" s="142" t="s">
        <v>88</v>
      </c>
      <c r="AY252" s="16" t="s">
        <v>120</v>
      </c>
      <c r="BE252" s="143">
        <f>IF(N252="základní",J252,0)</f>
        <v>0</v>
      </c>
      <c r="BF252" s="143">
        <f>IF(N252="snížená",J252,0)</f>
        <v>0</v>
      </c>
      <c r="BG252" s="143">
        <f>IF(N252="zákl. přenesená",J252,0)</f>
        <v>0</v>
      </c>
      <c r="BH252" s="143">
        <f>IF(N252="sníž. přenesená",J252,0)</f>
        <v>0</v>
      </c>
      <c r="BI252" s="143">
        <f>IF(N252="nulová",J252,0)</f>
        <v>0</v>
      </c>
      <c r="BJ252" s="16" t="s">
        <v>86</v>
      </c>
      <c r="BK252" s="143">
        <f>ROUND(I252*H252,2)</f>
        <v>0</v>
      </c>
      <c r="BL252" s="16" t="s">
        <v>127</v>
      </c>
      <c r="BM252" s="142" t="s">
        <v>347</v>
      </c>
    </row>
    <row r="253" spans="2:65" s="1" customFormat="1" ht="19.5">
      <c r="B253" s="31"/>
      <c r="D253" s="144" t="s">
        <v>129</v>
      </c>
      <c r="F253" s="145" t="s">
        <v>348</v>
      </c>
      <c r="I253" s="146"/>
      <c r="L253" s="31"/>
      <c r="M253" s="147"/>
      <c r="T253" s="55"/>
      <c r="AT253" s="16" t="s">
        <v>129</v>
      </c>
      <c r="AU253" s="16" t="s">
        <v>88</v>
      </c>
    </row>
    <row r="254" spans="2:65" s="1" customFormat="1" ht="24.2" customHeight="1">
      <c r="B254" s="31"/>
      <c r="C254" s="131" t="s">
        <v>349</v>
      </c>
      <c r="D254" s="131" t="s">
        <v>122</v>
      </c>
      <c r="E254" s="132" t="s">
        <v>350</v>
      </c>
      <c r="F254" s="133" t="s">
        <v>351</v>
      </c>
      <c r="G254" s="134" t="s">
        <v>229</v>
      </c>
      <c r="H254" s="135">
        <v>895</v>
      </c>
      <c r="I254" s="136"/>
      <c r="J254" s="137">
        <f>ROUND(I254*H254,2)</f>
        <v>0</v>
      </c>
      <c r="K254" s="133" t="s">
        <v>126</v>
      </c>
      <c r="L254" s="31"/>
      <c r="M254" s="138" t="s">
        <v>1</v>
      </c>
      <c r="N254" s="139" t="s">
        <v>43</v>
      </c>
      <c r="P254" s="140">
        <f>O254*H254</f>
        <v>0</v>
      </c>
      <c r="Q254" s="140">
        <v>0</v>
      </c>
      <c r="R254" s="140">
        <f>Q254*H254</f>
        <v>0</v>
      </c>
      <c r="S254" s="140">
        <v>0</v>
      </c>
      <c r="T254" s="141">
        <f>S254*H254</f>
        <v>0</v>
      </c>
      <c r="AR254" s="142" t="s">
        <v>127</v>
      </c>
      <c r="AT254" s="142" t="s">
        <v>122</v>
      </c>
      <c r="AU254" s="142" t="s">
        <v>88</v>
      </c>
      <c r="AY254" s="16" t="s">
        <v>120</v>
      </c>
      <c r="BE254" s="143">
        <f>IF(N254="základní",J254,0)</f>
        <v>0</v>
      </c>
      <c r="BF254" s="143">
        <f>IF(N254="snížená",J254,0)</f>
        <v>0</v>
      </c>
      <c r="BG254" s="143">
        <f>IF(N254="zákl. přenesená",J254,0)</f>
        <v>0</v>
      </c>
      <c r="BH254" s="143">
        <f>IF(N254="sníž. přenesená",J254,0)</f>
        <v>0</v>
      </c>
      <c r="BI254" s="143">
        <f>IF(N254="nulová",J254,0)</f>
        <v>0</v>
      </c>
      <c r="BJ254" s="16" t="s">
        <v>86</v>
      </c>
      <c r="BK254" s="143">
        <f>ROUND(I254*H254,2)</f>
        <v>0</v>
      </c>
      <c r="BL254" s="16" t="s">
        <v>127</v>
      </c>
      <c r="BM254" s="142" t="s">
        <v>352</v>
      </c>
    </row>
    <row r="255" spans="2:65" s="1" customFormat="1" ht="19.5">
      <c r="B255" s="31"/>
      <c r="D255" s="144" t="s">
        <v>129</v>
      </c>
      <c r="F255" s="145" t="s">
        <v>353</v>
      </c>
      <c r="I255" s="146"/>
      <c r="L255" s="31"/>
      <c r="M255" s="147"/>
      <c r="T255" s="55"/>
      <c r="AT255" s="16" t="s">
        <v>129</v>
      </c>
      <c r="AU255" s="16" t="s">
        <v>88</v>
      </c>
    </row>
    <row r="256" spans="2:65" s="1" customFormat="1" ht="16.5" customHeight="1">
      <c r="B256" s="31"/>
      <c r="C256" s="149" t="s">
        <v>354</v>
      </c>
      <c r="D256" s="149" t="s">
        <v>215</v>
      </c>
      <c r="E256" s="150" t="s">
        <v>355</v>
      </c>
      <c r="F256" s="151" t="s">
        <v>356</v>
      </c>
      <c r="G256" s="152" t="s">
        <v>331</v>
      </c>
      <c r="H256" s="153">
        <v>26.85</v>
      </c>
      <c r="I256" s="154"/>
      <c r="J256" s="155">
        <f>ROUND(I256*H256,2)</f>
        <v>0</v>
      </c>
      <c r="K256" s="151" t="s">
        <v>1</v>
      </c>
      <c r="L256" s="156"/>
      <c r="M256" s="157" t="s">
        <v>1</v>
      </c>
      <c r="N256" s="158" t="s">
        <v>43</v>
      </c>
      <c r="P256" s="140">
        <f>O256*H256</f>
        <v>0</v>
      </c>
      <c r="Q256" s="140">
        <v>1E-3</v>
      </c>
      <c r="R256" s="140">
        <f>Q256*H256</f>
        <v>2.6850000000000002E-2</v>
      </c>
      <c r="S256" s="140">
        <v>0</v>
      </c>
      <c r="T256" s="141">
        <f>S256*H256</f>
        <v>0</v>
      </c>
      <c r="AR256" s="142" t="s">
        <v>167</v>
      </c>
      <c r="AT256" s="142" t="s">
        <v>215</v>
      </c>
      <c r="AU256" s="142" t="s">
        <v>88</v>
      </c>
      <c r="AY256" s="16" t="s">
        <v>120</v>
      </c>
      <c r="BE256" s="143">
        <f>IF(N256="základní",J256,0)</f>
        <v>0</v>
      </c>
      <c r="BF256" s="143">
        <f>IF(N256="snížená",J256,0)</f>
        <v>0</v>
      </c>
      <c r="BG256" s="143">
        <f>IF(N256="zákl. přenesená",J256,0)</f>
        <v>0</v>
      </c>
      <c r="BH256" s="143">
        <f>IF(N256="sníž. přenesená",J256,0)</f>
        <v>0</v>
      </c>
      <c r="BI256" s="143">
        <f>IF(N256="nulová",J256,0)</f>
        <v>0</v>
      </c>
      <c r="BJ256" s="16" t="s">
        <v>86</v>
      </c>
      <c r="BK256" s="143">
        <f>ROUND(I256*H256,2)</f>
        <v>0</v>
      </c>
      <c r="BL256" s="16" t="s">
        <v>127</v>
      </c>
      <c r="BM256" s="142" t="s">
        <v>357</v>
      </c>
    </row>
    <row r="257" spans="2:65" s="1" customFormat="1" ht="11.25">
      <c r="B257" s="31"/>
      <c r="D257" s="144" t="s">
        <v>129</v>
      </c>
      <c r="F257" s="145" t="s">
        <v>356</v>
      </c>
      <c r="I257" s="146"/>
      <c r="L257" s="31"/>
      <c r="M257" s="147"/>
      <c r="T257" s="55"/>
      <c r="AT257" s="16" t="s">
        <v>129</v>
      </c>
      <c r="AU257" s="16" t="s">
        <v>88</v>
      </c>
    </row>
    <row r="258" spans="2:65" s="1" customFormat="1" ht="39">
      <c r="B258" s="31"/>
      <c r="D258" s="144" t="s">
        <v>131</v>
      </c>
      <c r="F258" s="148" t="s">
        <v>358</v>
      </c>
      <c r="I258" s="146"/>
      <c r="L258" s="31"/>
      <c r="M258" s="147"/>
      <c r="T258" s="55"/>
      <c r="AT258" s="16" t="s">
        <v>131</v>
      </c>
      <c r="AU258" s="16" t="s">
        <v>88</v>
      </c>
    </row>
    <row r="259" spans="2:65" s="12" customFormat="1" ht="11.25">
      <c r="B259" s="159"/>
      <c r="D259" s="144" t="s">
        <v>233</v>
      </c>
      <c r="E259" s="160" t="s">
        <v>1</v>
      </c>
      <c r="F259" s="161" t="s">
        <v>359</v>
      </c>
      <c r="H259" s="162">
        <v>26.85</v>
      </c>
      <c r="I259" s="163"/>
      <c r="L259" s="159"/>
      <c r="M259" s="164"/>
      <c r="T259" s="165"/>
      <c r="AT259" s="160" t="s">
        <v>233</v>
      </c>
      <c r="AU259" s="160" t="s">
        <v>88</v>
      </c>
      <c r="AV259" s="12" t="s">
        <v>88</v>
      </c>
      <c r="AW259" s="12" t="s">
        <v>32</v>
      </c>
      <c r="AX259" s="12" t="s">
        <v>86</v>
      </c>
      <c r="AY259" s="160" t="s">
        <v>120</v>
      </c>
    </row>
    <row r="260" spans="2:65" s="1" customFormat="1" ht="24.2" customHeight="1">
      <c r="B260" s="31"/>
      <c r="C260" s="131" t="s">
        <v>344</v>
      </c>
      <c r="D260" s="131" t="s">
        <v>122</v>
      </c>
      <c r="E260" s="132" t="s">
        <v>360</v>
      </c>
      <c r="F260" s="133" t="s">
        <v>361</v>
      </c>
      <c r="G260" s="134" t="s">
        <v>229</v>
      </c>
      <c r="H260" s="135">
        <v>499</v>
      </c>
      <c r="I260" s="136"/>
      <c r="J260" s="137">
        <f>ROUND(I260*H260,2)</f>
        <v>0</v>
      </c>
      <c r="K260" s="133" t="s">
        <v>126</v>
      </c>
      <c r="L260" s="31"/>
      <c r="M260" s="138" t="s">
        <v>1</v>
      </c>
      <c r="N260" s="139" t="s">
        <v>43</v>
      </c>
      <c r="P260" s="140">
        <f>O260*H260</f>
        <v>0</v>
      </c>
      <c r="Q260" s="140">
        <v>0</v>
      </c>
      <c r="R260" s="140">
        <f>Q260*H260</f>
        <v>0</v>
      </c>
      <c r="S260" s="140">
        <v>0</v>
      </c>
      <c r="T260" s="141">
        <f>S260*H260</f>
        <v>0</v>
      </c>
      <c r="AR260" s="142" t="s">
        <v>127</v>
      </c>
      <c r="AT260" s="142" t="s">
        <v>122</v>
      </c>
      <c r="AU260" s="142" t="s">
        <v>88</v>
      </c>
      <c r="AY260" s="16" t="s">
        <v>120</v>
      </c>
      <c r="BE260" s="143">
        <f>IF(N260="základní",J260,0)</f>
        <v>0</v>
      </c>
      <c r="BF260" s="143">
        <f>IF(N260="snížená",J260,0)</f>
        <v>0</v>
      </c>
      <c r="BG260" s="143">
        <f>IF(N260="zákl. přenesená",J260,0)</f>
        <v>0</v>
      </c>
      <c r="BH260" s="143">
        <f>IF(N260="sníž. přenesená",J260,0)</f>
        <v>0</v>
      </c>
      <c r="BI260" s="143">
        <f>IF(N260="nulová",J260,0)</f>
        <v>0</v>
      </c>
      <c r="BJ260" s="16" t="s">
        <v>86</v>
      </c>
      <c r="BK260" s="143">
        <f>ROUND(I260*H260,2)</f>
        <v>0</v>
      </c>
      <c r="BL260" s="16" t="s">
        <v>127</v>
      </c>
      <c r="BM260" s="142" t="s">
        <v>362</v>
      </c>
    </row>
    <row r="261" spans="2:65" s="1" customFormat="1" ht="19.5">
      <c r="B261" s="31"/>
      <c r="D261" s="144" t="s">
        <v>129</v>
      </c>
      <c r="F261" s="145" t="s">
        <v>363</v>
      </c>
      <c r="I261" s="146"/>
      <c r="L261" s="31"/>
      <c r="M261" s="147"/>
      <c r="T261" s="55"/>
      <c r="AT261" s="16" t="s">
        <v>129</v>
      </c>
      <c r="AU261" s="16" t="s">
        <v>88</v>
      </c>
    </row>
    <row r="262" spans="2:65" s="12" customFormat="1" ht="11.25">
      <c r="B262" s="159"/>
      <c r="D262" s="144" t="s">
        <v>233</v>
      </c>
      <c r="E262" s="160" t="s">
        <v>1</v>
      </c>
      <c r="F262" s="161" t="s">
        <v>364</v>
      </c>
      <c r="H262" s="162">
        <v>499</v>
      </c>
      <c r="I262" s="163"/>
      <c r="L262" s="159"/>
      <c r="M262" s="164"/>
      <c r="T262" s="165"/>
      <c r="AT262" s="160" t="s">
        <v>233</v>
      </c>
      <c r="AU262" s="160" t="s">
        <v>88</v>
      </c>
      <c r="AV262" s="12" t="s">
        <v>88</v>
      </c>
      <c r="AW262" s="12" t="s">
        <v>32</v>
      </c>
      <c r="AX262" s="12" t="s">
        <v>86</v>
      </c>
      <c r="AY262" s="160" t="s">
        <v>120</v>
      </c>
    </row>
    <row r="263" spans="2:65" s="1" customFormat="1" ht="24.2" customHeight="1">
      <c r="B263" s="31"/>
      <c r="C263" s="131" t="s">
        <v>365</v>
      </c>
      <c r="D263" s="131" t="s">
        <v>122</v>
      </c>
      <c r="E263" s="132" t="s">
        <v>366</v>
      </c>
      <c r="F263" s="133" t="s">
        <v>367</v>
      </c>
      <c r="G263" s="134" t="s">
        <v>229</v>
      </c>
      <c r="H263" s="135">
        <v>895</v>
      </c>
      <c r="I263" s="136"/>
      <c r="J263" s="137">
        <f>ROUND(I263*H263,2)</f>
        <v>0</v>
      </c>
      <c r="K263" s="133" t="s">
        <v>126</v>
      </c>
      <c r="L263" s="31"/>
      <c r="M263" s="138" t="s">
        <v>1</v>
      </c>
      <c r="N263" s="139" t="s">
        <v>43</v>
      </c>
      <c r="P263" s="140">
        <f>O263*H263</f>
        <v>0</v>
      </c>
      <c r="Q263" s="140">
        <v>0</v>
      </c>
      <c r="R263" s="140">
        <f>Q263*H263</f>
        <v>0</v>
      </c>
      <c r="S263" s="140">
        <v>0</v>
      </c>
      <c r="T263" s="141">
        <f>S263*H263</f>
        <v>0</v>
      </c>
      <c r="AR263" s="142" t="s">
        <v>127</v>
      </c>
      <c r="AT263" s="142" t="s">
        <v>122</v>
      </c>
      <c r="AU263" s="142" t="s">
        <v>88</v>
      </c>
      <c r="AY263" s="16" t="s">
        <v>120</v>
      </c>
      <c r="BE263" s="143">
        <f>IF(N263="základní",J263,0)</f>
        <v>0</v>
      </c>
      <c r="BF263" s="143">
        <f>IF(N263="snížená",J263,0)</f>
        <v>0</v>
      </c>
      <c r="BG263" s="143">
        <f>IF(N263="zákl. přenesená",J263,0)</f>
        <v>0</v>
      </c>
      <c r="BH263" s="143">
        <f>IF(N263="sníž. přenesená",J263,0)</f>
        <v>0</v>
      </c>
      <c r="BI263" s="143">
        <f>IF(N263="nulová",J263,0)</f>
        <v>0</v>
      </c>
      <c r="BJ263" s="16" t="s">
        <v>86</v>
      </c>
      <c r="BK263" s="143">
        <f>ROUND(I263*H263,2)</f>
        <v>0</v>
      </c>
      <c r="BL263" s="16" t="s">
        <v>127</v>
      </c>
      <c r="BM263" s="142" t="s">
        <v>368</v>
      </c>
    </row>
    <row r="264" spans="2:65" s="1" customFormat="1" ht="19.5">
      <c r="B264" s="31"/>
      <c r="D264" s="144" t="s">
        <v>129</v>
      </c>
      <c r="F264" s="145" t="s">
        <v>369</v>
      </c>
      <c r="I264" s="146"/>
      <c r="L264" s="31"/>
      <c r="M264" s="147"/>
      <c r="T264" s="55"/>
      <c r="AT264" s="16" t="s">
        <v>129</v>
      </c>
      <c r="AU264" s="16" t="s">
        <v>88</v>
      </c>
    </row>
    <row r="265" spans="2:65" s="1" customFormat="1" ht="33" customHeight="1">
      <c r="B265" s="31"/>
      <c r="C265" s="131" t="s">
        <v>370</v>
      </c>
      <c r="D265" s="131" t="s">
        <v>122</v>
      </c>
      <c r="E265" s="132" t="s">
        <v>371</v>
      </c>
      <c r="F265" s="133" t="s">
        <v>372</v>
      </c>
      <c r="G265" s="134" t="s">
        <v>125</v>
      </c>
      <c r="H265" s="135">
        <v>7</v>
      </c>
      <c r="I265" s="136"/>
      <c r="J265" s="137">
        <f>ROUND(I265*H265,2)</f>
        <v>0</v>
      </c>
      <c r="K265" s="133" t="s">
        <v>258</v>
      </c>
      <c r="L265" s="31"/>
      <c r="M265" s="138" t="s">
        <v>1</v>
      </c>
      <c r="N265" s="139" t="s">
        <v>43</v>
      </c>
      <c r="P265" s="140">
        <f>O265*H265</f>
        <v>0</v>
      </c>
      <c r="Q265" s="140">
        <v>0</v>
      </c>
      <c r="R265" s="140">
        <f>Q265*H265</f>
        <v>0</v>
      </c>
      <c r="S265" s="140">
        <v>0</v>
      </c>
      <c r="T265" s="141">
        <f>S265*H265</f>
        <v>0</v>
      </c>
      <c r="AR265" s="142" t="s">
        <v>127</v>
      </c>
      <c r="AT265" s="142" t="s">
        <v>122</v>
      </c>
      <c r="AU265" s="142" t="s">
        <v>88</v>
      </c>
      <c r="AY265" s="16" t="s">
        <v>120</v>
      </c>
      <c r="BE265" s="143">
        <f>IF(N265="základní",J265,0)</f>
        <v>0</v>
      </c>
      <c r="BF265" s="143">
        <f>IF(N265="snížená",J265,0)</f>
        <v>0</v>
      </c>
      <c r="BG265" s="143">
        <f>IF(N265="zákl. přenesená",J265,0)</f>
        <v>0</v>
      </c>
      <c r="BH265" s="143">
        <f>IF(N265="sníž. přenesená",J265,0)</f>
        <v>0</v>
      </c>
      <c r="BI265" s="143">
        <f>IF(N265="nulová",J265,0)</f>
        <v>0</v>
      </c>
      <c r="BJ265" s="16" t="s">
        <v>86</v>
      </c>
      <c r="BK265" s="143">
        <f>ROUND(I265*H265,2)</f>
        <v>0</v>
      </c>
      <c r="BL265" s="16" t="s">
        <v>127</v>
      </c>
      <c r="BM265" s="142" t="s">
        <v>373</v>
      </c>
    </row>
    <row r="266" spans="2:65" s="1" customFormat="1" ht="29.25">
      <c r="B266" s="31"/>
      <c r="D266" s="144" t="s">
        <v>129</v>
      </c>
      <c r="F266" s="145" t="s">
        <v>374</v>
      </c>
      <c r="I266" s="146"/>
      <c r="L266" s="31"/>
      <c r="M266" s="147"/>
      <c r="T266" s="55"/>
      <c r="AT266" s="16" t="s">
        <v>129</v>
      </c>
      <c r="AU266" s="16" t="s">
        <v>88</v>
      </c>
    </row>
    <row r="267" spans="2:65" s="1" customFormat="1" ht="37.9" customHeight="1">
      <c r="B267" s="31"/>
      <c r="C267" s="131" t="s">
        <v>375</v>
      </c>
      <c r="D267" s="131" t="s">
        <v>122</v>
      </c>
      <c r="E267" s="132" t="s">
        <v>376</v>
      </c>
      <c r="F267" s="133" t="s">
        <v>377</v>
      </c>
      <c r="G267" s="134" t="s">
        <v>125</v>
      </c>
      <c r="H267" s="135">
        <v>7</v>
      </c>
      <c r="I267" s="136"/>
      <c r="J267" s="137">
        <f>ROUND(I267*H267,2)</f>
        <v>0</v>
      </c>
      <c r="K267" s="133" t="s">
        <v>126</v>
      </c>
      <c r="L267" s="31"/>
      <c r="M267" s="138" t="s">
        <v>1</v>
      </c>
      <c r="N267" s="139" t="s">
        <v>43</v>
      </c>
      <c r="P267" s="140">
        <f>O267*H267</f>
        <v>0</v>
      </c>
      <c r="Q267" s="140">
        <v>0</v>
      </c>
      <c r="R267" s="140">
        <f>Q267*H267</f>
        <v>0</v>
      </c>
      <c r="S267" s="140">
        <v>0</v>
      </c>
      <c r="T267" s="141">
        <f>S267*H267</f>
        <v>0</v>
      </c>
      <c r="AR267" s="142" t="s">
        <v>127</v>
      </c>
      <c r="AT267" s="142" t="s">
        <v>122</v>
      </c>
      <c r="AU267" s="142" t="s">
        <v>88</v>
      </c>
      <c r="AY267" s="16" t="s">
        <v>120</v>
      </c>
      <c r="BE267" s="143">
        <f>IF(N267="základní",J267,0)</f>
        <v>0</v>
      </c>
      <c r="BF267" s="143">
        <f>IF(N267="snížená",J267,0)</f>
        <v>0</v>
      </c>
      <c r="BG267" s="143">
        <f>IF(N267="zákl. přenesená",J267,0)</f>
        <v>0</v>
      </c>
      <c r="BH267" s="143">
        <f>IF(N267="sníž. přenesená",J267,0)</f>
        <v>0</v>
      </c>
      <c r="BI267" s="143">
        <f>IF(N267="nulová",J267,0)</f>
        <v>0</v>
      </c>
      <c r="BJ267" s="16" t="s">
        <v>86</v>
      </c>
      <c r="BK267" s="143">
        <f>ROUND(I267*H267,2)</f>
        <v>0</v>
      </c>
      <c r="BL267" s="16" t="s">
        <v>127</v>
      </c>
      <c r="BM267" s="142" t="s">
        <v>378</v>
      </c>
    </row>
    <row r="268" spans="2:65" s="1" customFormat="1" ht="29.25">
      <c r="B268" s="31"/>
      <c r="D268" s="144" t="s">
        <v>129</v>
      </c>
      <c r="F268" s="145" t="s">
        <v>379</v>
      </c>
      <c r="I268" s="146"/>
      <c r="L268" s="31"/>
      <c r="M268" s="147"/>
      <c r="T268" s="55"/>
      <c r="AT268" s="16" t="s">
        <v>129</v>
      </c>
      <c r="AU268" s="16" t="s">
        <v>88</v>
      </c>
    </row>
    <row r="269" spans="2:65" s="1" customFormat="1" ht="24.2" customHeight="1">
      <c r="B269" s="31"/>
      <c r="C269" s="131" t="s">
        <v>380</v>
      </c>
      <c r="D269" s="131" t="s">
        <v>122</v>
      </c>
      <c r="E269" s="132" t="s">
        <v>381</v>
      </c>
      <c r="F269" s="133" t="s">
        <v>382</v>
      </c>
      <c r="G269" s="134" t="s">
        <v>125</v>
      </c>
      <c r="H269" s="135">
        <v>7</v>
      </c>
      <c r="I269" s="136"/>
      <c r="J269" s="137">
        <f>ROUND(I269*H269,2)</f>
        <v>0</v>
      </c>
      <c r="K269" s="133" t="s">
        <v>258</v>
      </c>
      <c r="L269" s="31"/>
      <c r="M269" s="138" t="s">
        <v>1</v>
      </c>
      <c r="N269" s="139" t="s">
        <v>43</v>
      </c>
      <c r="P269" s="140">
        <f>O269*H269</f>
        <v>0</v>
      </c>
      <c r="Q269" s="140">
        <v>0</v>
      </c>
      <c r="R269" s="140">
        <f>Q269*H269</f>
        <v>0</v>
      </c>
      <c r="S269" s="140">
        <v>0</v>
      </c>
      <c r="T269" s="141">
        <f>S269*H269</f>
        <v>0</v>
      </c>
      <c r="AR269" s="142" t="s">
        <v>127</v>
      </c>
      <c r="AT269" s="142" t="s">
        <v>122</v>
      </c>
      <c r="AU269" s="142" t="s">
        <v>88</v>
      </c>
      <c r="AY269" s="16" t="s">
        <v>120</v>
      </c>
      <c r="BE269" s="143">
        <f>IF(N269="základní",J269,0)</f>
        <v>0</v>
      </c>
      <c r="BF269" s="143">
        <f>IF(N269="snížená",J269,0)</f>
        <v>0</v>
      </c>
      <c r="BG269" s="143">
        <f>IF(N269="zákl. přenesená",J269,0)</f>
        <v>0</v>
      </c>
      <c r="BH269" s="143">
        <f>IF(N269="sníž. přenesená",J269,0)</f>
        <v>0</v>
      </c>
      <c r="BI269" s="143">
        <f>IF(N269="nulová",J269,0)</f>
        <v>0</v>
      </c>
      <c r="BJ269" s="16" t="s">
        <v>86</v>
      </c>
      <c r="BK269" s="143">
        <f>ROUND(I269*H269,2)</f>
        <v>0</v>
      </c>
      <c r="BL269" s="16" t="s">
        <v>127</v>
      </c>
      <c r="BM269" s="142" t="s">
        <v>383</v>
      </c>
    </row>
    <row r="270" spans="2:65" s="1" customFormat="1" ht="29.25">
      <c r="B270" s="31"/>
      <c r="D270" s="144" t="s">
        <v>129</v>
      </c>
      <c r="F270" s="145" t="s">
        <v>384</v>
      </c>
      <c r="I270" s="146"/>
      <c r="L270" s="31"/>
      <c r="M270" s="147"/>
      <c r="T270" s="55"/>
      <c r="AT270" s="16" t="s">
        <v>129</v>
      </c>
      <c r="AU270" s="16" t="s">
        <v>88</v>
      </c>
    </row>
    <row r="271" spans="2:65" s="1" customFormat="1" ht="33" customHeight="1">
      <c r="B271" s="31"/>
      <c r="C271" s="131" t="s">
        <v>385</v>
      </c>
      <c r="D271" s="131" t="s">
        <v>122</v>
      </c>
      <c r="E271" s="132" t="s">
        <v>386</v>
      </c>
      <c r="F271" s="133" t="s">
        <v>387</v>
      </c>
      <c r="G271" s="134" t="s">
        <v>125</v>
      </c>
      <c r="H271" s="135">
        <v>7</v>
      </c>
      <c r="I271" s="136"/>
      <c r="J271" s="137">
        <f>ROUND(I271*H271,2)</f>
        <v>0</v>
      </c>
      <c r="K271" s="133" t="s">
        <v>126</v>
      </c>
      <c r="L271" s="31"/>
      <c r="M271" s="138" t="s">
        <v>1</v>
      </c>
      <c r="N271" s="139" t="s">
        <v>43</v>
      </c>
      <c r="P271" s="140">
        <f>O271*H271</f>
        <v>0</v>
      </c>
      <c r="Q271" s="140">
        <v>0</v>
      </c>
      <c r="R271" s="140">
        <f>Q271*H271</f>
        <v>0</v>
      </c>
      <c r="S271" s="140">
        <v>0</v>
      </c>
      <c r="T271" s="141">
        <f>S271*H271</f>
        <v>0</v>
      </c>
      <c r="AR271" s="142" t="s">
        <v>127</v>
      </c>
      <c r="AT271" s="142" t="s">
        <v>122</v>
      </c>
      <c r="AU271" s="142" t="s">
        <v>88</v>
      </c>
      <c r="AY271" s="16" t="s">
        <v>120</v>
      </c>
      <c r="BE271" s="143">
        <f>IF(N271="základní",J271,0)</f>
        <v>0</v>
      </c>
      <c r="BF271" s="143">
        <f>IF(N271="snížená",J271,0)</f>
        <v>0</v>
      </c>
      <c r="BG271" s="143">
        <f>IF(N271="zákl. přenesená",J271,0)</f>
        <v>0</v>
      </c>
      <c r="BH271" s="143">
        <f>IF(N271="sníž. přenesená",J271,0)</f>
        <v>0</v>
      </c>
      <c r="BI271" s="143">
        <f>IF(N271="nulová",J271,0)</f>
        <v>0</v>
      </c>
      <c r="BJ271" s="16" t="s">
        <v>86</v>
      </c>
      <c r="BK271" s="143">
        <f>ROUND(I271*H271,2)</f>
        <v>0</v>
      </c>
      <c r="BL271" s="16" t="s">
        <v>127</v>
      </c>
      <c r="BM271" s="142" t="s">
        <v>388</v>
      </c>
    </row>
    <row r="272" spans="2:65" s="1" customFormat="1" ht="19.5">
      <c r="B272" s="31"/>
      <c r="D272" s="144" t="s">
        <v>129</v>
      </c>
      <c r="F272" s="145" t="s">
        <v>389</v>
      </c>
      <c r="I272" s="146"/>
      <c r="L272" s="31"/>
      <c r="M272" s="147"/>
      <c r="T272" s="55"/>
      <c r="AT272" s="16" t="s">
        <v>129</v>
      </c>
      <c r="AU272" s="16" t="s">
        <v>88</v>
      </c>
    </row>
    <row r="273" spans="2:65" s="1" customFormat="1" ht="21.75" customHeight="1">
      <c r="B273" s="31"/>
      <c r="C273" s="149" t="s">
        <v>390</v>
      </c>
      <c r="D273" s="149" t="s">
        <v>215</v>
      </c>
      <c r="E273" s="150" t="s">
        <v>391</v>
      </c>
      <c r="F273" s="151" t="s">
        <v>392</v>
      </c>
      <c r="G273" s="152" t="s">
        <v>125</v>
      </c>
      <c r="H273" s="153">
        <v>3</v>
      </c>
      <c r="I273" s="154"/>
      <c r="J273" s="155">
        <f>ROUND(I273*H273,2)</f>
        <v>0</v>
      </c>
      <c r="K273" s="151" t="s">
        <v>1</v>
      </c>
      <c r="L273" s="156"/>
      <c r="M273" s="157" t="s">
        <v>1</v>
      </c>
      <c r="N273" s="158" t="s">
        <v>43</v>
      </c>
      <c r="P273" s="140">
        <f>O273*H273</f>
        <v>0</v>
      </c>
      <c r="Q273" s="140">
        <v>5.5E-2</v>
      </c>
      <c r="R273" s="140">
        <f>Q273*H273</f>
        <v>0.16500000000000001</v>
      </c>
      <c r="S273" s="140">
        <v>0</v>
      </c>
      <c r="T273" s="141">
        <f>S273*H273</f>
        <v>0</v>
      </c>
      <c r="AR273" s="142" t="s">
        <v>167</v>
      </c>
      <c r="AT273" s="142" t="s">
        <v>215</v>
      </c>
      <c r="AU273" s="142" t="s">
        <v>88</v>
      </c>
      <c r="AY273" s="16" t="s">
        <v>120</v>
      </c>
      <c r="BE273" s="143">
        <f>IF(N273="základní",J273,0)</f>
        <v>0</v>
      </c>
      <c r="BF273" s="143">
        <f>IF(N273="snížená",J273,0)</f>
        <v>0</v>
      </c>
      <c r="BG273" s="143">
        <f>IF(N273="zákl. přenesená",J273,0)</f>
        <v>0</v>
      </c>
      <c r="BH273" s="143">
        <f>IF(N273="sníž. přenesená",J273,0)</f>
        <v>0</v>
      </c>
      <c r="BI273" s="143">
        <f>IF(N273="nulová",J273,0)</f>
        <v>0</v>
      </c>
      <c r="BJ273" s="16" t="s">
        <v>86</v>
      </c>
      <c r="BK273" s="143">
        <f>ROUND(I273*H273,2)</f>
        <v>0</v>
      </c>
      <c r="BL273" s="16" t="s">
        <v>127</v>
      </c>
      <c r="BM273" s="142" t="s">
        <v>393</v>
      </c>
    </row>
    <row r="274" spans="2:65" s="1" customFormat="1" ht="11.25">
      <c r="B274" s="31"/>
      <c r="D274" s="144" t="s">
        <v>129</v>
      </c>
      <c r="F274" s="145" t="s">
        <v>394</v>
      </c>
      <c r="I274" s="146"/>
      <c r="L274" s="31"/>
      <c r="M274" s="147"/>
      <c r="T274" s="55"/>
      <c r="AT274" s="16" t="s">
        <v>129</v>
      </c>
      <c r="AU274" s="16" t="s">
        <v>88</v>
      </c>
    </row>
    <row r="275" spans="2:65" s="1" customFormat="1" ht="24.2" customHeight="1">
      <c r="B275" s="31"/>
      <c r="C275" s="149" t="s">
        <v>395</v>
      </c>
      <c r="D275" s="149" t="s">
        <v>215</v>
      </c>
      <c r="E275" s="150" t="s">
        <v>396</v>
      </c>
      <c r="F275" s="151" t="s">
        <v>397</v>
      </c>
      <c r="G275" s="152" t="s">
        <v>125</v>
      </c>
      <c r="H275" s="153">
        <v>3</v>
      </c>
      <c r="I275" s="154"/>
      <c r="J275" s="155">
        <f>ROUND(I275*H275,2)</f>
        <v>0</v>
      </c>
      <c r="K275" s="151" t="s">
        <v>1</v>
      </c>
      <c r="L275" s="156"/>
      <c r="M275" s="157" t="s">
        <v>1</v>
      </c>
      <c r="N275" s="158" t="s">
        <v>43</v>
      </c>
      <c r="P275" s="140">
        <f>O275*H275</f>
        <v>0</v>
      </c>
      <c r="Q275" s="140">
        <v>5.5E-2</v>
      </c>
      <c r="R275" s="140">
        <f>Q275*H275</f>
        <v>0.16500000000000001</v>
      </c>
      <c r="S275" s="140">
        <v>0</v>
      </c>
      <c r="T275" s="141">
        <f>S275*H275</f>
        <v>0</v>
      </c>
      <c r="AR275" s="142" t="s">
        <v>167</v>
      </c>
      <c r="AT275" s="142" t="s">
        <v>215</v>
      </c>
      <c r="AU275" s="142" t="s">
        <v>88</v>
      </c>
      <c r="AY275" s="16" t="s">
        <v>120</v>
      </c>
      <c r="BE275" s="143">
        <f>IF(N275="základní",J275,0)</f>
        <v>0</v>
      </c>
      <c r="BF275" s="143">
        <f>IF(N275="snížená",J275,0)</f>
        <v>0</v>
      </c>
      <c r="BG275" s="143">
        <f>IF(N275="zákl. přenesená",J275,0)</f>
        <v>0</v>
      </c>
      <c r="BH275" s="143">
        <f>IF(N275="sníž. přenesená",J275,0)</f>
        <v>0</v>
      </c>
      <c r="BI275" s="143">
        <f>IF(N275="nulová",J275,0)</f>
        <v>0</v>
      </c>
      <c r="BJ275" s="16" t="s">
        <v>86</v>
      </c>
      <c r="BK275" s="143">
        <f>ROUND(I275*H275,2)</f>
        <v>0</v>
      </c>
      <c r="BL275" s="16" t="s">
        <v>127</v>
      </c>
      <c r="BM275" s="142" t="s">
        <v>398</v>
      </c>
    </row>
    <row r="276" spans="2:65" s="1" customFormat="1" ht="19.5">
      <c r="B276" s="31"/>
      <c r="D276" s="144" t="s">
        <v>129</v>
      </c>
      <c r="F276" s="145" t="s">
        <v>397</v>
      </c>
      <c r="I276" s="146"/>
      <c r="L276" s="31"/>
      <c r="M276" s="147"/>
      <c r="T276" s="55"/>
      <c r="AT276" s="16" t="s">
        <v>129</v>
      </c>
      <c r="AU276" s="16" t="s">
        <v>88</v>
      </c>
    </row>
    <row r="277" spans="2:65" s="1" customFormat="1" ht="24.2" customHeight="1">
      <c r="B277" s="31"/>
      <c r="C277" s="149" t="s">
        <v>399</v>
      </c>
      <c r="D277" s="149" t="s">
        <v>215</v>
      </c>
      <c r="E277" s="150" t="s">
        <v>400</v>
      </c>
      <c r="F277" s="151" t="s">
        <v>401</v>
      </c>
      <c r="G277" s="152" t="s">
        <v>125</v>
      </c>
      <c r="H277" s="153">
        <v>1</v>
      </c>
      <c r="I277" s="154"/>
      <c r="J277" s="155">
        <f>ROUND(I277*H277,2)</f>
        <v>0</v>
      </c>
      <c r="K277" s="151" t="s">
        <v>1</v>
      </c>
      <c r="L277" s="156"/>
      <c r="M277" s="157" t="s">
        <v>1</v>
      </c>
      <c r="N277" s="158" t="s">
        <v>43</v>
      </c>
      <c r="P277" s="140">
        <f>O277*H277</f>
        <v>0</v>
      </c>
      <c r="Q277" s="140">
        <v>5.5E-2</v>
      </c>
      <c r="R277" s="140">
        <f>Q277*H277</f>
        <v>5.5E-2</v>
      </c>
      <c r="S277" s="140">
        <v>0</v>
      </c>
      <c r="T277" s="141">
        <f>S277*H277</f>
        <v>0</v>
      </c>
      <c r="AR277" s="142" t="s">
        <v>167</v>
      </c>
      <c r="AT277" s="142" t="s">
        <v>215</v>
      </c>
      <c r="AU277" s="142" t="s">
        <v>88</v>
      </c>
      <c r="AY277" s="16" t="s">
        <v>120</v>
      </c>
      <c r="BE277" s="143">
        <f>IF(N277="základní",J277,0)</f>
        <v>0</v>
      </c>
      <c r="BF277" s="143">
        <f>IF(N277="snížená",J277,0)</f>
        <v>0</v>
      </c>
      <c r="BG277" s="143">
        <f>IF(N277="zákl. přenesená",J277,0)</f>
        <v>0</v>
      </c>
      <c r="BH277" s="143">
        <f>IF(N277="sníž. přenesená",J277,0)</f>
        <v>0</v>
      </c>
      <c r="BI277" s="143">
        <f>IF(N277="nulová",J277,0)</f>
        <v>0</v>
      </c>
      <c r="BJ277" s="16" t="s">
        <v>86</v>
      </c>
      <c r="BK277" s="143">
        <f>ROUND(I277*H277,2)</f>
        <v>0</v>
      </c>
      <c r="BL277" s="16" t="s">
        <v>127</v>
      </c>
      <c r="BM277" s="142" t="s">
        <v>402</v>
      </c>
    </row>
    <row r="278" spans="2:65" s="1" customFormat="1" ht="19.5">
      <c r="B278" s="31"/>
      <c r="D278" s="144" t="s">
        <v>129</v>
      </c>
      <c r="F278" s="145" t="s">
        <v>401</v>
      </c>
      <c r="I278" s="146"/>
      <c r="L278" s="31"/>
      <c r="M278" s="147"/>
      <c r="T278" s="55"/>
      <c r="AT278" s="16" t="s">
        <v>129</v>
      </c>
      <c r="AU278" s="16" t="s">
        <v>88</v>
      </c>
    </row>
    <row r="279" spans="2:65" s="1" customFormat="1" ht="24.2" customHeight="1">
      <c r="B279" s="31"/>
      <c r="C279" s="149" t="s">
        <v>403</v>
      </c>
      <c r="D279" s="149" t="s">
        <v>215</v>
      </c>
      <c r="E279" s="150" t="s">
        <v>404</v>
      </c>
      <c r="F279" s="151" t="s">
        <v>405</v>
      </c>
      <c r="G279" s="152" t="s">
        <v>125</v>
      </c>
      <c r="H279" s="153">
        <v>3</v>
      </c>
      <c r="I279" s="154"/>
      <c r="J279" s="155">
        <f>ROUND(I279*H279,2)</f>
        <v>0</v>
      </c>
      <c r="K279" s="151" t="s">
        <v>1</v>
      </c>
      <c r="L279" s="156"/>
      <c r="M279" s="157" t="s">
        <v>1</v>
      </c>
      <c r="N279" s="158" t="s">
        <v>43</v>
      </c>
      <c r="P279" s="140">
        <f>O279*H279</f>
        <v>0</v>
      </c>
      <c r="Q279" s="140">
        <v>5.5E-2</v>
      </c>
      <c r="R279" s="140">
        <f>Q279*H279</f>
        <v>0.16500000000000001</v>
      </c>
      <c r="S279" s="140">
        <v>0</v>
      </c>
      <c r="T279" s="141">
        <f>S279*H279</f>
        <v>0</v>
      </c>
      <c r="AR279" s="142" t="s">
        <v>167</v>
      </c>
      <c r="AT279" s="142" t="s">
        <v>215</v>
      </c>
      <c r="AU279" s="142" t="s">
        <v>88</v>
      </c>
      <c r="AY279" s="16" t="s">
        <v>120</v>
      </c>
      <c r="BE279" s="143">
        <f>IF(N279="základní",J279,0)</f>
        <v>0</v>
      </c>
      <c r="BF279" s="143">
        <f>IF(N279="snížená",J279,0)</f>
        <v>0</v>
      </c>
      <c r="BG279" s="143">
        <f>IF(N279="zákl. přenesená",J279,0)</f>
        <v>0</v>
      </c>
      <c r="BH279" s="143">
        <f>IF(N279="sníž. přenesená",J279,0)</f>
        <v>0</v>
      </c>
      <c r="BI279" s="143">
        <f>IF(N279="nulová",J279,0)</f>
        <v>0</v>
      </c>
      <c r="BJ279" s="16" t="s">
        <v>86</v>
      </c>
      <c r="BK279" s="143">
        <f>ROUND(I279*H279,2)</f>
        <v>0</v>
      </c>
      <c r="BL279" s="16" t="s">
        <v>127</v>
      </c>
      <c r="BM279" s="142" t="s">
        <v>406</v>
      </c>
    </row>
    <row r="280" spans="2:65" s="1" customFormat="1" ht="11.25">
      <c r="B280" s="31"/>
      <c r="D280" s="144" t="s">
        <v>129</v>
      </c>
      <c r="F280" s="145" t="s">
        <v>405</v>
      </c>
      <c r="I280" s="146"/>
      <c r="L280" s="31"/>
      <c r="M280" s="147"/>
      <c r="T280" s="55"/>
      <c r="AT280" s="16" t="s">
        <v>129</v>
      </c>
      <c r="AU280" s="16" t="s">
        <v>88</v>
      </c>
    </row>
    <row r="281" spans="2:65" s="1" customFormat="1" ht="21.75" customHeight="1">
      <c r="B281" s="31"/>
      <c r="C281" s="149" t="s">
        <v>407</v>
      </c>
      <c r="D281" s="149" t="s">
        <v>215</v>
      </c>
      <c r="E281" s="150" t="s">
        <v>408</v>
      </c>
      <c r="F281" s="151" t="s">
        <v>409</v>
      </c>
      <c r="G281" s="152" t="s">
        <v>125</v>
      </c>
      <c r="H281" s="153">
        <v>3</v>
      </c>
      <c r="I281" s="154"/>
      <c r="J281" s="155">
        <f>ROUND(I281*H281,2)</f>
        <v>0</v>
      </c>
      <c r="K281" s="151" t="s">
        <v>1</v>
      </c>
      <c r="L281" s="156"/>
      <c r="M281" s="157" t="s">
        <v>1</v>
      </c>
      <c r="N281" s="158" t="s">
        <v>43</v>
      </c>
      <c r="P281" s="140">
        <f>O281*H281</f>
        <v>0</v>
      </c>
      <c r="Q281" s="140">
        <v>5.5E-2</v>
      </c>
      <c r="R281" s="140">
        <f>Q281*H281</f>
        <v>0.16500000000000001</v>
      </c>
      <c r="S281" s="140">
        <v>0</v>
      </c>
      <c r="T281" s="141">
        <f>S281*H281</f>
        <v>0</v>
      </c>
      <c r="AR281" s="142" t="s">
        <v>167</v>
      </c>
      <c r="AT281" s="142" t="s">
        <v>215</v>
      </c>
      <c r="AU281" s="142" t="s">
        <v>88</v>
      </c>
      <c r="AY281" s="16" t="s">
        <v>120</v>
      </c>
      <c r="BE281" s="143">
        <f>IF(N281="základní",J281,0)</f>
        <v>0</v>
      </c>
      <c r="BF281" s="143">
        <f>IF(N281="snížená",J281,0)</f>
        <v>0</v>
      </c>
      <c r="BG281" s="143">
        <f>IF(N281="zákl. přenesená",J281,0)</f>
        <v>0</v>
      </c>
      <c r="BH281" s="143">
        <f>IF(N281="sníž. přenesená",J281,0)</f>
        <v>0</v>
      </c>
      <c r="BI281" s="143">
        <f>IF(N281="nulová",J281,0)</f>
        <v>0</v>
      </c>
      <c r="BJ281" s="16" t="s">
        <v>86</v>
      </c>
      <c r="BK281" s="143">
        <f>ROUND(I281*H281,2)</f>
        <v>0</v>
      </c>
      <c r="BL281" s="16" t="s">
        <v>127</v>
      </c>
      <c r="BM281" s="142" t="s">
        <v>410</v>
      </c>
    </row>
    <row r="282" spans="2:65" s="1" customFormat="1" ht="11.25">
      <c r="B282" s="31"/>
      <c r="D282" s="144" t="s">
        <v>129</v>
      </c>
      <c r="F282" s="145" t="s">
        <v>409</v>
      </c>
      <c r="I282" s="146"/>
      <c r="L282" s="31"/>
      <c r="M282" s="147"/>
      <c r="T282" s="55"/>
      <c r="AT282" s="16" t="s">
        <v>129</v>
      </c>
      <c r="AU282" s="16" t="s">
        <v>88</v>
      </c>
    </row>
    <row r="283" spans="2:65" s="1" customFormat="1" ht="24.2" customHeight="1">
      <c r="B283" s="31"/>
      <c r="C283" s="149" t="s">
        <v>411</v>
      </c>
      <c r="D283" s="149" t="s">
        <v>215</v>
      </c>
      <c r="E283" s="150" t="s">
        <v>412</v>
      </c>
      <c r="F283" s="151" t="s">
        <v>413</v>
      </c>
      <c r="G283" s="152" t="s">
        <v>125</v>
      </c>
      <c r="H283" s="153">
        <v>1</v>
      </c>
      <c r="I283" s="154"/>
      <c r="J283" s="155">
        <f>ROUND(I283*H283,2)</f>
        <v>0</v>
      </c>
      <c r="K283" s="151" t="s">
        <v>1</v>
      </c>
      <c r="L283" s="156"/>
      <c r="M283" s="157" t="s">
        <v>1</v>
      </c>
      <c r="N283" s="158" t="s">
        <v>43</v>
      </c>
      <c r="P283" s="140">
        <f>O283*H283</f>
        <v>0</v>
      </c>
      <c r="Q283" s="140">
        <v>5.5E-2</v>
      </c>
      <c r="R283" s="140">
        <f>Q283*H283</f>
        <v>5.5E-2</v>
      </c>
      <c r="S283" s="140">
        <v>0</v>
      </c>
      <c r="T283" s="141">
        <f>S283*H283</f>
        <v>0</v>
      </c>
      <c r="AR283" s="142" t="s">
        <v>167</v>
      </c>
      <c r="AT283" s="142" t="s">
        <v>215</v>
      </c>
      <c r="AU283" s="142" t="s">
        <v>88</v>
      </c>
      <c r="AY283" s="16" t="s">
        <v>120</v>
      </c>
      <c r="BE283" s="143">
        <f>IF(N283="základní",J283,0)</f>
        <v>0</v>
      </c>
      <c r="BF283" s="143">
        <f>IF(N283="snížená",J283,0)</f>
        <v>0</v>
      </c>
      <c r="BG283" s="143">
        <f>IF(N283="zákl. přenesená",J283,0)</f>
        <v>0</v>
      </c>
      <c r="BH283" s="143">
        <f>IF(N283="sníž. přenesená",J283,0)</f>
        <v>0</v>
      </c>
      <c r="BI283" s="143">
        <f>IF(N283="nulová",J283,0)</f>
        <v>0</v>
      </c>
      <c r="BJ283" s="16" t="s">
        <v>86</v>
      </c>
      <c r="BK283" s="143">
        <f>ROUND(I283*H283,2)</f>
        <v>0</v>
      </c>
      <c r="BL283" s="16" t="s">
        <v>127</v>
      </c>
      <c r="BM283" s="142" t="s">
        <v>414</v>
      </c>
    </row>
    <row r="284" spans="2:65" s="1" customFormat="1" ht="11.25">
      <c r="B284" s="31"/>
      <c r="D284" s="144" t="s">
        <v>129</v>
      </c>
      <c r="F284" s="145" t="s">
        <v>413</v>
      </c>
      <c r="I284" s="146"/>
      <c r="L284" s="31"/>
      <c r="M284" s="147"/>
      <c r="T284" s="55"/>
      <c r="AT284" s="16" t="s">
        <v>129</v>
      </c>
      <c r="AU284" s="16" t="s">
        <v>88</v>
      </c>
    </row>
    <row r="285" spans="2:65" s="1" customFormat="1" ht="33" customHeight="1">
      <c r="B285" s="31"/>
      <c r="C285" s="131" t="s">
        <v>415</v>
      </c>
      <c r="D285" s="131" t="s">
        <v>122</v>
      </c>
      <c r="E285" s="132" t="s">
        <v>416</v>
      </c>
      <c r="F285" s="133" t="s">
        <v>417</v>
      </c>
      <c r="G285" s="134" t="s">
        <v>125</v>
      </c>
      <c r="H285" s="135">
        <v>20</v>
      </c>
      <c r="I285" s="136"/>
      <c r="J285" s="137">
        <f>ROUND(I285*H285,2)</f>
        <v>0</v>
      </c>
      <c r="K285" s="133" t="s">
        <v>126</v>
      </c>
      <c r="L285" s="31"/>
      <c r="M285" s="138" t="s">
        <v>1</v>
      </c>
      <c r="N285" s="139" t="s">
        <v>43</v>
      </c>
      <c r="P285" s="140">
        <f>O285*H285</f>
        <v>0</v>
      </c>
      <c r="Q285" s="140">
        <v>0</v>
      </c>
      <c r="R285" s="140">
        <f>Q285*H285</f>
        <v>0</v>
      </c>
      <c r="S285" s="140">
        <v>0</v>
      </c>
      <c r="T285" s="141">
        <f>S285*H285</f>
        <v>0</v>
      </c>
      <c r="AR285" s="142" t="s">
        <v>127</v>
      </c>
      <c r="AT285" s="142" t="s">
        <v>122</v>
      </c>
      <c r="AU285" s="142" t="s">
        <v>88</v>
      </c>
      <c r="AY285" s="16" t="s">
        <v>120</v>
      </c>
      <c r="BE285" s="143">
        <f>IF(N285="základní",J285,0)</f>
        <v>0</v>
      </c>
      <c r="BF285" s="143">
        <f>IF(N285="snížená",J285,0)</f>
        <v>0</v>
      </c>
      <c r="BG285" s="143">
        <f>IF(N285="zákl. přenesená",J285,0)</f>
        <v>0</v>
      </c>
      <c r="BH285" s="143">
        <f>IF(N285="sníž. přenesená",J285,0)</f>
        <v>0</v>
      </c>
      <c r="BI285" s="143">
        <f>IF(N285="nulová",J285,0)</f>
        <v>0</v>
      </c>
      <c r="BJ285" s="16" t="s">
        <v>86</v>
      </c>
      <c r="BK285" s="143">
        <f>ROUND(I285*H285,2)</f>
        <v>0</v>
      </c>
      <c r="BL285" s="16" t="s">
        <v>127</v>
      </c>
      <c r="BM285" s="142" t="s">
        <v>418</v>
      </c>
    </row>
    <row r="286" spans="2:65" s="1" customFormat="1" ht="29.25">
      <c r="B286" s="31"/>
      <c r="D286" s="144" t="s">
        <v>129</v>
      </c>
      <c r="F286" s="145" t="s">
        <v>419</v>
      </c>
      <c r="I286" s="146"/>
      <c r="L286" s="31"/>
      <c r="M286" s="147"/>
      <c r="T286" s="55"/>
      <c r="AT286" s="16" t="s">
        <v>129</v>
      </c>
      <c r="AU286" s="16" t="s">
        <v>88</v>
      </c>
    </row>
    <row r="287" spans="2:65" s="1" customFormat="1" ht="24.2" customHeight="1">
      <c r="B287" s="31"/>
      <c r="C287" s="131" t="s">
        <v>420</v>
      </c>
      <c r="D287" s="131" t="s">
        <v>122</v>
      </c>
      <c r="E287" s="132" t="s">
        <v>421</v>
      </c>
      <c r="F287" s="133" t="s">
        <v>422</v>
      </c>
      <c r="G287" s="134" t="s">
        <v>125</v>
      </c>
      <c r="H287" s="135">
        <v>20</v>
      </c>
      <c r="I287" s="136"/>
      <c r="J287" s="137">
        <f>ROUND(I287*H287,2)</f>
        <v>0</v>
      </c>
      <c r="K287" s="133" t="s">
        <v>126</v>
      </c>
      <c r="L287" s="31"/>
      <c r="M287" s="138" t="s">
        <v>1</v>
      </c>
      <c r="N287" s="139" t="s">
        <v>43</v>
      </c>
      <c r="P287" s="140">
        <f>O287*H287</f>
        <v>0</v>
      </c>
      <c r="Q287" s="140">
        <v>0</v>
      </c>
      <c r="R287" s="140">
        <f>Q287*H287</f>
        <v>0</v>
      </c>
      <c r="S287" s="140">
        <v>0</v>
      </c>
      <c r="T287" s="141">
        <f>S287*H287</f>
        <v>0</v>
      </c>
      <c r="AR287" s="142" t="s">
        <v>127</v>
      </c>
      <c r="AT287" s="142" t="s">
        <v>122</v>
      </c>
      <c r="AU287" s="142" t="s">
        <v>88</v>
      </c>
      <c r="AY287" s="16" t="s">
        <v>120</v>
      </c>
      <c r="BE287" s="143">
        <f>IF(N287="základní",J287,0)</f>
        <v>0</v>
      </c>
      <c r="BF287" s="143">
        <f>IF(N287="snížená",J287,0)</f>
        <v>0</v>
      </c>
      <c r="BG287" s="143">
        <f>IF(N287="zákl. přenesená",J287,0)</f>
        <v>0</v>
      </c>
      <c r="BH287" s="143">
        <f>IF(N287="sníž. přenesená",J287,0)</f>
        <v>0</v>
      </c>
      <c r="BI287" s="143">
        <f>IF(N287="nulová",J287,0)</f>
        <v>0</v>
      </c>
      <c r="BJ287" s="16" t="s">
        <v>86</v>
      </c>
      <c r="BK287" s="143">
        <f>ROUND(I287*H287,2)</f>
        <v>0</v>
      </c>
      <c r="BL287" s="16" t="s">
        <v>127</v>
      </c>
      <c r="BM287" s="142" t="s">
        <v>423</v>
      </c>
    </row>
    <row r="288" spans="2:65" s="1" customFormat="1" ht="19.5">
      <c r="B288" s="31"/>
      <c r="D288" s="144" t="s">
        <v>129</v>
      </c>
      <c r="F288" s="145" t="s">
        <v>424</v>
      </c>
      <c r="I288" s="146"/>
      <c r="L288" s="31"/>
      <c r="M288" s="147"/>
      <c r="T288" s="55"/>
      <c r="AT288" s="16" t="s">
        <v>129</v>
      </c>
      <c r="AU288" s="16" t="s">
        <v>88</v>
      </c>
    </row>
    <row r="289" spans="2:65" s="1" customFormat="1" ht="21.75" customHeight="1">
      <c r="B289" s="31"/>
      <c r="C289" s="149" t="s">
        <v>425</v>
      </c>
      <c r="D289" s="149" t="s">
        <v>215</v>
      </c>
      <c r="E289" s="150" t="s">
        <v>426</v>
      </c>
      <c r="F289" s="151" t="s">
        <v>427</v>
      </c>
      <c r="G289" s="152" t="s">
        <v>125</v>
      </c>
      <c r="H289" s="153">
        <v>20</v>
      </c>
      <c r="I289" s="154"/>
      <c r="J289" s="155">
        <f>ROUND(I289*H289,2)</f>
        <v>0</v>
      </c>
      <c r="K289" s="151" t="s">
        <v>1</v>
      </c>
      <c r="L289" s="156"/>
      <c r="M289" s="157" t="s">
        <v>1</v>
      </c>
      <c r="N289" s="158" t="s">
        <v>43</v>
      </c>
      <c r="P289" s="140">
        <f>O289*H289</f>
        <v>0</v>
      </c>
      <c r="Q289" s="140">
        <v>7.0000000000000001E-3</v>
      </c>
      <c r="R289" s="140">
        <f>Q289*H289</f>
        <v>0.14000000000000001</v>
      </c>
      <c r="S289" s="140">
        <v>0</v>
      </c>
      <c r="T289" s="141">
        <f>S289*H289</f>
        <v>0</v>
      </c>
      <c r="AR289" s="142" t="s">
        <v>167</v>
      </c>
      <c r="AT289" s="142" t="s">
        <v>215</v>
      </c>
      <c r="AU289" s="142" t="s">
        <v>88</v>
      </c>
      <c r="AY289" s="16" t="s">
        <v>120</v>
      </c>
      <c r="BE289" s="143">
        <f>IF(N289="základní",J289,0)</f>
        <v>0</v>
      </c>
      <c r="BF289" s="143">
        <f>IF(N289="snížená",J289,0)</f>
        <v>0</v>
      </c>
      <c r="BG289" s="143">
        <f>IF(N289="zákl. přenesená",J289,0)</f>
        <v>0</v>
      </c>
      <c r="BH289" s="143">
        <f>IF(N289="sníž. přenesená",J289,0)</f>
        <v>0</v>
      </c>
      <c r="BI289" s="143">
        <f>IF(N289="nulová",J289,0)</f>
        <v>0</v>
      </c>
      <c r="BJ289" s="16" t="s">
        <v>86</v>
      </c>
      <c r="BK289" s="143">
        <f>ROUND(I289*H289,2)</f>
        <v>0</v>
      </c>
      <c r="BL289" s="16" t="s">
        <v>127</v>
      </c>
      <c r="BM289" s="142" t="s">
        <v>428</v>
      </c>
    </row>
    <row r="290" spans="2:65" s="1" customFormat="1" ht="11.25">
      <c r="B290" s="31"/>
      <c r="D290" s="144" t="s">
        <v>129</v>
      </c>
      <c r="F290" s="145" t="s">
        <v>427</v>
      </c>
      <c r="I290" s="146"/>
      <c r="L290" s="31"/>
      <c r="M290" s="147"/>
      <c r="T290" s="55"/>
      <c r="AT290" s="16" t="s">
        <v>129</v>
      </c>
      <c r="AU290" s="16" t="s">
        <v>88</v>
      </c>
    </row>
    <row r="291" spans="2:65" s="1" customFormat="1" ht="24.2" customHeight="1">
      <c r="B291" s="31"/>
      <c r="C291" s="131" t="s">
        <v>429</v>
      </c>
      <c r="D291" s="131" t="s">
        <v>122</v>
      </c>
      <c r="E291" s="132" t="s">
        <v>430</v>
      </c>
      <c r="F291" s="133" t="s">
        <v>431</v>
      </c>
      <c r="G291" s="134" t="s">
        <v>125</v>
      </c>
      <c r="H291" s="135">
        <v>7</v>
      </c>
      <c r="I291" s="136"/>
      <c r="J291" s="137">
        <f>ROUND(I291*H291,2)</f>
        <v>0</v>
      </c>
      <c r="K291" s="133" t="s">
        <v>258</v>
      </c>
      <c r="L291" s="31"/>
      <c r="M291" s="138" t="s">
        <v>1</v>
      </c>
      <c r="N291" s="139" t="s">
        <v>43</v>
      </c>
      <c r="P291" s="140">
        <f>O291*H291</f>
        <v>0</v>
      </c>
      <c r="Q291" s="140">
        <v>0</v>
      </c>
      <c r="R291" s="140">
        <f>Q291*H291</f>
        <v>0</v>
      </c>
      <c r="S291" s="140">
        <v>0</v>
      </c>
      <c r="T291" s="141">
        <f>S291*H291</f>
        <v>0</v>
      </c>
      <c r="AR291" s="142" t="s">
        <v>127</v>
      </c>
      <c r="AT291" s="142" t="s">
        <v>122</v>
      </c>
      <c r="AU291" s="142" t="s">
        <v>88</v>
      </c>
      <c r="AY291" s="16" t="s">
        <v>120</v>
      </c>
      <c r="BE291" s="143">
        <f>IF(N291="základní",J291,0)</f>
        <v>0</v>
      </c>
      <c r="BF291" s="143">
        <f>IF(N291="snížená",J291,0)</f>
        <v>0</v>
      </c>
      <c r="BG291" s="143">
        <f>IF(N291="zákl. přenesená",J291,0)</f>
        <v>0</v>
      </c>
      <c r="BH291" s="143">
        <f>IF(N291="sníž. přenesená",J291,0)</f>
        <v>0</v>
      </c>
      <c r="BI291" s="143">
        <f>IF(N291="nulová",J291,0)</f>
        <v>0</v>
      </c>
      <c r="BJ291" s="16" t="s">
        <v>86</v>
      </c>
      <c r="BK291" s="143">
        <f>ROUND(I291*H291,2)</f>
        <v>0</v>
      </c>
      <c r="BL291" s="16" t="s">
        <v>127</v>
      </c>
      <c r="BM291" s="142" t="s">
        <v>432</v>
      </c>
    </row>
    <row r="292" spans="2:65" s="1" customFormat="1" ht="19.5">
      <c r="B292" s="31"/>
      <c r="D292" s="144" t="s">
        <v>129</v>
      </c>
      <c r="F292" s="145" t="s">
        <v>433</v>
      </c>
      <c r="I292" s="146"/>
      <c r="L292" s="31"/>
      <c r="M292" s="147"/>
      <c r="T292" s="55"/>
      <c r="AT292" s="16" t="s">
        <v>129</v>
      </c>
      <c r="AU292" s="16" t="s">
        <v>88</v>
      </c>
    </row>
    <row r="293" spans="2:65" s="1" customFormat="1" ht="24.2" customHeight="1">
      <c r="B293" s="31"/>
      <c r="C293" s="131" t="s">
        <v>434</v>
      </c>
      <c r="D293" s="131" t="s">
        <v>122</v>
      </c>
      <c r="E293" s="132" t="s">
        <v>435</v>
      </c>
      <c r="F293" s="133" t="s">
        <v>436</v>
      </c>
      <c r="G293" s="134" t="s">
        <v>125</v>
      </c>
      <c r="H293" s="135">
        <v>7</v>
      </c>
      <c r="I293" s="136"/>
      <c r="J293" s="137">
        <f>ROUND(I293*H293,2)</f>
        <v>0</v>
      </c>
      <c r="K293" s="133" t="s">
        <v>126</v>
      </c>
      <c r="L293" s="31"/>
      <c r="M293" s="138" t="s">
        <v>1</v>
      </c>
      <c r="N293" s="139" t="s">
        <v>43</v>
      </c>
      <c r="P293" s="140">
        <f>O293*H293</f>
        <v>0</v>
      </c>
      <c r="Q293" s="140">
        <v>0</v>
      </c>
      <c r="R293" s="140">
        <f>Q293*H293</f>
        <v>0</v>
      </c>
      <c r="S293" s="140">
        <v>0</v>
      </c>
      <c r="T293" s="141">
        <f>S293*H293</f>
        <v>0</v>
      </c>
      <c r="AR293" s="142" t="s">
        <v>127</v>
      </c>
      <c r="AT293" s="142" t="s">
        <v>122</v>
      </c>
      <c r="AU293" s="142" t="s">
        <v>88</v>
      </c>
      <c r="AY293" s="16" t="s">
        <v>120</v>
      </c>
      <c r="BE293" s="143">
        <f>IF(N293="základní",J293,0)</f>
        <v>0</v>
      </c>
      <c r="BF293" s="143">
        <f>IF(N293="snížená",J293,0)</f>
        <v>0</v>
      </c>
      <c r="BG293" s="143">
        <f>IF(N293="zákl. přenesená",J293,0)</f>
        <v>0</v>
      </c>
      <c r="BH293" s="143">
        <f>IF(N293="sníž. přenesená",J293,0)</f>
        <v>0</v>
      </c>
      <c r="BI293" s="143">
        <f>IF(N293="nulová",J293,0)</f>
        <v>0</v>
      </c>
      <c r="BJ293" s="16" t="s">
        <v>86</v>
      </c>
      <c r="BK293" s="143">
        <f>ROUND(I293*H293,2)</f>
        <v>0</v>
      </c>
      <c r="BL293" s="16" t="s">
        <v>127</v>
      </c>
      <c r="BM293" s="142" t="s">
        <v>437</v>
      </c>
    </row>
    <row r="294" spans="2:65" s="1" customFormat="1" ht="11.25">
      <c r="B294" s="31"/>
      <c r="D294" s="144" t="s">
        <v>129</v>
      </c>
      <c r="F294" s="145" t="s">
        <v>438</v>
      </c>
      <c r="I294" s="146"/>
      <c r="L294" s="31"/>
      <c r="M294" s="147"/>
      <c r="T294" s="55"/>
      <c r="AT294" s="16" t="s">
        <v>129</v>
      </c>
      <c r="AU294" s="16" t="s">
        <v>88</v>
      </c>
    </row>
    <row r="295" spans="2:65" s="1" customFormat="1" ht="24.2" customHeight="1">
      <c r="B295" s="31"/>
      <c r="C295" s="131" t="s">
        <v>439</v>
      </c>
      <c r="D295" s="131" t="s">
        <v>122</v>
      </c>
      <c r="E295" s="132" t="s">
        <v>440</v>
      </c>
      <c r="F295" s="133" t="s">
        <v>441</v>
      </c>
      <c r="G295" s="134" t="s">
        <v>229</v>
      </c>
      <c r="H295" s="135">
        <v>5</v>
      </c>
      <c r="I295" s="136"/>
      <c r="J295" s="137">
        <f>ROUND(I295*H295,2)</f>
        <v>0</v>
      </c>
      <c r="K295" s="133" t="s">
        <v>126</v>
      </c>
      <c r="L295" s="31"/>
      <c r="M295" s="138" t="s">
        <v>1</v>
      </c>
      <c r="N295" s="139" t="s">
        <v>43</v>
      </c>
      <c r="P295" s="140">
        <f>O295*H295</f>
        <v>0</v>
      </c>
      <c r="Q295" s="140">
        <v>0</v>
      </c>
      <c r="R295" s="140">
        <f>Q295*H295</f>
        <v>0</v>
      </c>
      <c r="S295" s="140">
        <v>0</v>
      </c>
      <c r="T295" s="141">
        <f>S295*H295</f>
        <v>0</v>
      </c>
      <c r="AR295" s="142" t="s">
        <v>127</v>
      </c>
      <c r="AT295" s="142" t="s">
        <v>122</v>
      </c>
      <c r="AU295" s="142" t="s">
        <v>88</v>
      </c>
      <c r="AY295" s="16" t="s">
        <v>120</v>
      </c>
      <c r="BE295" s="143">
        <f>IF(N295="základní",J295,0)</f>
        <v>0</v>
      </c>
      <c r="BF295" s="143">
        <f>IF(N295="snížená",J295,0)</f>
        <v>0</v>
      </c>
      <c r="BG295" s="143">
        <f>IF(N295="zákl. přenesená",J295,0)</f>
        <v>0</v>
      </c>
      <c r="BH295" s="143">
        <f>IF(N295="sníž. přenesená",J295,0)</f>
        <v>0</v>
      </c>
      <c r="BI295" s="143">
        <f>IF(N295="nulová",J295,0)</f>
        <v>0</v>
      </c>
      <c r="BJ295" s="16" t="s">
        <v>86</v>
      </c>
      <c r="BK295" s="143">
        <f>ROUND(I295*H295,2)</f>
        <v>0</v>
      </c>
      <c r="BL295" s="16" t="s">
        <v>127</v>
      </c>
      <c r="BM295" s="142" t="s">
        <v>442</v>
      </c>
    </row>
    <row r="296" spans="2:65" s="1" customFormat="1" ht="19.5">
      <c r="B296" s="31"/>
      <c r="D296" s="144" t="s">
        <v>129</v>
      </c>
      <c r="F296" s="145" t="s">
        <v>443</v>
      </c>
      <c r="I296" s="146"/>
      <c r="L296" s="31"/>
      <c r="M296" s="147"/>
      <c r="T296" s="55"/>
      <c r="AT296" s="16" t="s">
        <v>129</v>
      </c>
      <c r="AU296" s="16" t="s">
        <v>88</v>
      </c>
    </row>
    <row r="297" spans="2:65" s="1" customFormat="1" ht="24.2" customHeight="1">
      <c r="B297" s="31"/>
      <c r="C297" s="131" t="s">
        <v>444</v>
      </c>
      <c r="D297" s="131" t="s">
        <v>122</v>
      </c>
      <c r="E297" s="132" t="s">
        <v>445</v>
      </c>
      <c r="F297" s="133" t="s">
        <v>446</v>
      </c>
      <c r="G297" s="134" t="s">
        <v>125</v>
      </c>
      <c r="H297" s="135">
        <v>14</v>
      </c>
      <c r="I297" s="136"/>
      <c r="J297" s="137">
        <f>ROUND(I297*H297,2)</f>
        <v>0</v>
      </c>
      <c r="K297" s="133" t="s">
        <v>258</v>
      </c>
      <c r="L297" s="31"/>
      <c r="M297" s="138" t="s">
        <v>1</v>
      </c>
      <c r="N297" s="139" t="s">
        <v>43</v>
      </c>
      <c r="P297" s="140">
        <f>O297*H297</f>
        <v>0</v>
      </c>
      <c r="Q297" s="140">
        <v>6.0000000000000002E-5</v>
      </c>
      <c r="R297" s="140">
        <f>Q297*H297</f>
        <v>8.4000000000000003E-4</v>
      </c>
      <c r="S297" s="140">
        <v>0</v>
      </c>
      <c r="T297" s="141">
        <f>S297*H297</f>
        <v>0</v>
      </c>
      <c r="AR297" s="142" t="s">
        <v>127</v>
      </c>
      <c r="AT297" s="142" t="s">
        <v>122</v>
      </c>
      <c r="AU297" s="142" t="s">
        <v>88</v>
      </c>
      <c r="AY297" s="16" t="s">
        <v>120</v>
      </c>
      <c r="BE297" s="143">
        <f>IF(N297="základní",J297,0)</f>
        <v>0</v>
      </c>
      <c r="BF297" s="143">
        <f>IF(N297="snížená",J297,0)</f>
        <v>0</v>
      </c>
      <c r="BG297" s="143">
        <f>IF(N297="zákl. přenesená",J297,0)</f>
        <v>0</v>
      </c>
      <c r="BH297" s="143">
        <f>IF(N297="sníž. přenesená",J297,0)</f>
        <v>0</v>
      </c>
      <c r="BI297" s="143">
        <f>IF(N297="nulová",J297,0)</f>
        <v>0</v>
      </c>
      <c r="BJ297" s="16" t="s">
        <v>86</v>
      </c>
      <c r="BK297" s="143">
        <f>ROUND(I297*H297,2)</f>
        <v>0</v>
      </c>
      <c r="BL297" s="16" t="s">
        <v>127</v>
      </c>
      <c r="BM297" s="142" t="s">
        <v>447</v>
      </c>
    </row>
    <row r="298" spans="2:65" s="1" customFormat="1" ht="11.25">
      <c r="B298" s="31"/>
      <c r="D298" s="144" t="s">
        <v>129</v>
      </c>
      <c r="F298" s="145" t="s">
        <v>448</v>
      </c>
      <c r="I298" s="146"/>
      <c r="L298" s="31"/>
      <c r="M298" s="147"/>
      <c r="T298" s="55"/>
      <c r="AT298" s="16" t="s">
        <v>129</v>
      </c>
      <c r="AU298" s="16" t="s">
        <v>88</v>
      </c>
    </row>
    <row r="299" spans="2:65" s="1" customFormat="1" ht="21.75" customHeight="1">
      <c r="B299" s="31"/>
      <c r="C299" s="149" t="s">
        <v>449</v>
      </c>
      <c r="D299" s="149" t="s">
        <v>215</v>
      </c>
      <c r="E299" s="150" t="s">
        <v>450</v>
      </c>
      <c r="F299" s="151" t="s">
        <v>451</v>
      </c>
      <c r="G299" s="152" t="s">
        <v>125</v>
      </c>
      <c r="H299" s="153">
        <v>42</v>
      </c>
      <c r="I299" s="154"/>
      <c r="J299" s="155">
        <f>ROUND(I299*H299,2)</f>
        <v>0</v>
      </c>
      <c r="K299" s="151" t="s">
        <v>258</v>
      </c>
      <c r="L299" s="156"/>
      <c r="M299" s="157" t="s">
        <v>1</v>
      </c>
      <c r="N299" s="158" t="s">
        <v>43</v>
      </c>
      <c r="P299" s="140">
        <f>O299*H299</f>
        <v>0</v>
      </c>
      <c r="Q299" s="140">
        <v>7.0899999999999999E-3</v>
      </c>
      <c r="R299" s="140">
        <f>Q299*H299</f>
        <v>0.29777999999999999</v>
      </c>
      <c r="S299" s="140">
        <v>0</v>
      </c>
      <c r="T299" s="141">
        <f>S299*H299</f>
        <v>0</v>
      </c>
      <c r="AR299" s="142" t="s">
        <v>167</v>
      </c>
      <c r="AT299" s="142" t="s">
        <v>215</v>
      </c>
      <c r="AU299" s="142" t="s">
        <v>88</v>
      </c>
      <c r="AY299" s="16" t="s">
        <v>120</v>
      </c>
      <c r="BE299" s="143">
        <f>IF(N299="základní",J299,0)</f>
        <v>0</v>
      </c>
      <c r="BF299" s="143">
        <f>IF(N299="snížená",J299,0)</f>
        <v>0</v>
      </c>
      <c r="BG299" s="143">
        <f>IF(N299="zákl. přenesená",J299,0)</f>
        <v>0</v>
      </c>
      <c r="BH299" s="143">
        <f>IF(N299="sníž. přenesená",J299,0)</f>
        <v>0</v>
      </c>
      <c r="BI299" s="143">
        <f>IF(N299="nulová",J299,0)</f>
        <v>0</v>
      </c>
      <c r="BJ299" s="16" t="s">
        <v>86</v>
      </c>
      <c r="BK299" s="143">
        <f>ROUND(I299*H299,2)</f>
        <v>0</v>
      </c>
      <c r="BL299" s="16" t="s">
        <v>127</v>
      </c>
      <c r="BM299" s="142" t="s">
        <v>452</v>
      </c>
    </row>
    <row r="300" spans="2:65" s="1" customFormat="1" ht="11.25">
      <c r="B300" s="31"/>
      <c r="D300" s="144" t="s">
        <v>129</v>
      </c>
      <c r="F300" s="145" t="s">
        <v>451</v>
      </c>
      <c r="I300" s="146"/>
      <c r="L300" s="31"/>
      <c r="M300" s="147"/>
      <c r="T300" s="55"/>
      <c r="AT300" s="16" t="s">
        <v>129</v>
      </c>
      <c r="AU300" s="16" t="s">
        <v>88</v>
      </c>
    </row>
    <row r="301" spans="2:65" s="12" customFormat="1" ht="11.25">
      <c r="B301" s="159"/>
      <c r="D301" s="144" t="s">
        <v>233</v>
      </c>
      <c r="E301" s="160" t="s">
        <v>1</v>
      </c>
      <c r="F301" s="161" t="s">
        <v>453</v>
      </c>
      <c r="H301" s="162">
        <v>42</v>
      </c>
      <c r="I301" s="163"/>
      <c r="L301" s="159"/>
      <c r="M301" s="164"/>
      <c r="T301" s="165"/>
      <c r="AT301" s="160" t="s">
        <v>233</v>
      </c>
      <c r="AU301" s="160" t="s">
        <v>88</v>
      </c>
      <c r="AV301" s="12" t="s">
        <v>88</v>
      </c>
      <c r="AW301" s="12" t="s">
        <v>32</v>
      </c>
      <c r="AX301" s="12" t="s">
        <v>86</v>
      </c>
      <c r="AY301" s="160" t="s">
        <v>120</v>
      </c>
    </row>
    <row r="302" spans="2:65" s="1" customFormat="1" ht="24.2" customHeight="1">
      <c r="B302" s="31"/>
      <c r="C302" s="149" t="s">
        <v>454</v>
      </c>
      <c r="D302" s="149" t="s">
        <v>215</v>
      </c>
      <c r="E302" s="150" t="s">
        <v>455</v>
      </c>
      <c r="F302" s="151" t="s">
        <v>456</v>
      </c>
      <c r="G302" s="152" t="s">
        <v>125</v>
      </c>
      <c r="H302" s="153">
        <v>42</v>
      </c>
      <c r="I302" s="154"/>
      <c r="J302" s="155">
        <f>ROUND(I302*H302,2)</f>
        <v>0</v>
      </c>
      <c r="K302" s="151" t="s">
        <v>1</v>
      </c>
      <c r="L302" s="156"/>
      <c r="M302" s="157" t="s">
        <v>1</v>
      </c>
      <c r="N302" s="158" t="s">
        <v>43</v>
      </c>
      <c r="P302" s="140">
        <f>O302*H302</f>
        <v>0</v>
      </c>
      <c r="Q302" s="140">
        <v>0</v>
      </c>
      <c r="R302" s="140">
        <f>Q302*H302</f>
        <v>0</v>
      </c>
      <c r="S302" s="140">
        <v>0</v>
      </c>
      <c r="T302" s="141">
        <f>S302*H302</f>
        <v>0</v>
      </c>
      <c r="AR302" s="142" t="s">
        <v>167</v>
      </c>
      <c r="AT302" s="142" t="s">
        <v>215</v>
      </c>
      <c r="AU302" s="142" t="s">
        <v>88</v>
      </c>
      <c r="AY302" s="16" t="s">
        <v>120</v>
      </c>
      <c r="BE302" s="143">
        <f>IF(N302="základní",J302,0)</f>
        <v>0</v>
      </c>
      <c r="BF302" s="143">
        <f>IF(N302="snížená",J302,0)</f>
        <v>0</v>
      </c>
      <c r="BG302" s="143">
        <f>IF(N302="zákl. přenesená",J302,0)</f>
        <v>0</v>
      </c>
      <c r="BH302" s="143">
        <f>IF(N302="sníž. přenesená",J302,0)</f>
        <v>0</v>
      </c>
      <c r="BI302" s="143">
        <f>IF(N302="nulová",J302,0)</f>
        <v>0</v>
      </c>
      <c r="BJ302" s="16" t="s">
        <v>86</v>
      </c>
      <c r="BK302" s="143">
        <f>ROUND(I302*H302,2)</f>
        <v>0</v>
      </c>
      <c r="BL302" s="16" t="s">
        <v>127</v>
      </c>
      <c r="BM302" s="142" t="s">
        <v>457</v>
      </c>
    </row>
    <row r="303" spans="2:65" s="1" customFormat="1" ht="19.5">
      <c r="B303" s="31"/>
      <c r="D303" s="144" t="s">
        <v>129</v>
      </c>
      <c r="F303" s="145" t="s">
        <v>456</v>
      </c>
      <c r="I303" s="146"/>
      <c r="L303" s="31"/>
      <c r="M303" s="147"/>
      <c r="T303" s="55"/>
      <c r="AT303" s="16" t="s">
        <v>129</v>
      </c>
      <c r="AU303" s="16" t="s">
        <v>88</v>
      </c>
    </row>
    <row r="304" spans="2:65" s="12" customFormat="1" ht="11.25">
      <c r="B304" s="159"/>
      <c r="D304" s="144" t="s">
        <v>233</v>
      </c>
      <c r="E304" s="160" t="s">
        <v>1</v>
      </c>
      <c r="F304" s="161" t="s">
        <v>453</v>
      </c>
      <c r="H304" s="162">
        <v>42</v>
      </c>
      <c r="I304" s="163"/>
      <c r="L304" s="159"/>
      <c r="M304" s="164"/>
      <c r="T304" s="165"/>
      <c r="AT304" s="160" t="s">
        <v>233</v>
      </c>
      <c r="AU304" s="160" t="s">
        <v>88</v>
      </c>
      <c r="AV304" s="12" t="s">
        <v>88</v>
      </c>
      <c r="AW304" s="12" t="s">
        <v>32</v>
      </c>
      <c r="AX304" s="12" t="s">
        <v>86</v>
      </c>
      <c r="AY304" s="160" t="s">
        <v>120</v>
      </c>
    </row>
    <row r="305" spans="2:65" s="1" customFormat="1" ht="24.2" customHeight="1">
      <c r="B305" s="31"/>
      <c r="C305" s="149" t="s">
        <v>458</v>
      </c>
      <c r="D305" s="149" t="s">
        <v>215</v>
      </c>
      <c r="E305" s="150" t="s">
        <v>459</v>
      </c>
      <c r="F305" s="151" t="s">
        <v>460</v>
      </c>
      <c r="G305" s="152" t="s">
        <v>461</v>
      </c>
      <c r="H305" s="153">
        <v>29.4</v>
      </c>
      <c r="I305" s="154"/>
      <c r="J305" s="155">
        <f>ROUND(I305*H305,2)</f>
        <v>0</v>
      </c>
      <c r="K305" s="151" t="s">
        <v>1</v>
      </c>
      <c r="L305" s="156"/>
      <c r="M305" s="157" t="s">
        <v>1</v>
      </c>
      <c r="N305" s="158" t="s">
        <v>43</v>
      </c>
      <c r="P305" s="140">
        <f>O305*H305</f>
        <v>0</v>
      </c>
      <c r="Q305" s="140">
        <v>1E-4</v>
      </c>
      <c r="R305" s="140">
        <f>Q305*H305</f>
        <v>2.9399999999999999E-3</v>
      </c>
      <c r="S305" s="140">
        <v>0</v>
      </c>
      <c r="T305" s="141">
        <f>S305*H305</f>
        <v>0</v>
      </c>
      <c r="AR305" s="142" t="s">
        <v>167</v>
      </c>
      <c r="AT305" s="142" t="s">
        <v>215</v>
      </c>
      <c r="AU305" s="142" t="s">
        <v>88</v>
      </c>
      <c r="AY305" s="16" t="s">
        <v>120</v>
      </c>
      <c r="BE305" s="143">
        <f>IF(N305="základní",J305,0)</f>
        <v>0</v>
      </c>
      <c r="BF305" s="143">
        <f>IF(N305="snížená",J305,0)</f>
        <v>0</v>
      </c>
      <c r="BG305" s="143">
        <f>IF(N305="zákl. přenesená",J305,0)</f>
        <v>0</v>
      </c>
      <c r="BH305" s="143">
        <f>IF(N305="sníž. přenesená",J305,0)</f>
        <v>0</v>
      </c>
      <c r="BI305" s="143">
        <f>IF(N305="nulová",J305,0)</f>
        <v>0</v>
      </c>
      <c r="BJ305" s="16" t="s">
        <v>86</v>
      </c>
      <c r="BK305" s="143">
        <f>ROUND(I305*H305,2)</f>
        <v>0</v>
      </c>
      <c r="BL305" s="16" t="s">
        <v>127</v>
      </c>
      <c r="BM305" s="142" t="s">
        <v>462</v>
      </c>
    </row>
    <row r="306" spans="2:65" s="1" customFormat="1" ht="19.5">
      <c r="B306" s="31"/>
      <c r="D306" s="144" t="s">
        <v>129</v>
      </c>
      <c r="F306" s="145" t="s">
        <v>460</v>
      </c>
      <c r="I306" s="146"/>
      <c r="L306" s="31"/>
      <c r="M306" s="147"/>
      <c r="T306" s="55"/>
      <c r="AT306" s="16" t="s">
        <v>129</v>
      </c>
      <c r="AU306" s="16" t="s">
        <v>88</v>
      </c>
    </row>
    <row r="307" spans="2:65" s="12" customFormat="1" ht="11.25">
      <c r="B307" s="159"/>
      <c r="D307" s="144" t="s">
        <v>233</v>
      </c>
      <c r="E307" s="160" t="s">
        <v>1</v>
      </c>
      <c r="F307" s="161" t="s">
        <v>463</v>
      </c>
      <c r="H307" s="162">
        <v>29.4</v>
      </c>
      <c r="I307" s="163"/>
      <c r="L307" s="159"/>
      <c r="M307" s="164"/>
      <c r="T307" s="165"/>
      <c r="AT307" s="160" t="s">
        <v>233</v>
      </c>
      <c r="AU307" s="160" t="s">
        <v>88</v>
      </c>
      <c r="AV307" s="12" t="s">
        <v>88</v>
      </c>
      <c r="AW307" s="12" t="s">
        <v>32</v>
      </c>
      <c r="AX307" s="12" t="s">
        <v>86</v>
      </c>
      <c r="AY307" s="160" t="s">
        <v>120</v>
      </c>
    </row>
    <row r="308" spans="2:65" s="1" customFormat="1" ht="24.2" customHeight="1">
      <c r="B308" s="31"/>
      <c r="C308" s="131" t="s">
        <v>464</v>
      </c>
      <c r="D308" s="131" t="s">
        <v>122</v>
      </c>
      <c r="E308" s="132" t="s">
        <v>465</v>
      </c>
      <c r="F308" s="133" t="s">
        <v>466</v>
      </c>
      <c r="G308" s="134" t="s">
        <v>125</v>
      </c>
      <c r="H308" s="135">
        <v>7</v>
      </c>
      <c r="I308" s="136"/>
      <c r="J308" s="137">
        <f>ROUND(I308*H308,2)</f>
        <v>0</v>
      </c>
      <c r="K308" s="133" t="s">
        <v>258</v>
      </c>
      <c r="L308" s="31"/>
      <c r="M308" s="138" t="s">
        <v>1</v>
      </c>
      <c r="N308" s="139" t="s">
        <v>43</v>
      </c>
      <c r="P308" s="140">
        <f>O308*H308</f>
        <v>0</v>
      </c>
      <c r="Q308" s="140">
        <v>0</v>
      </c>
      <c r="R308" s="140">
        <f>Q308*H308</f>
        <v>0</v>
      </c>
      <c r="S308" s="140">
        <v>0</v>
      </c>
      <c r="T308" s="141">
        <f>S308*H308</f>
        <v>0</v>
      </c>
      <c r="AR308" s="142" t="s">
        <v>127</v>
      </c>
      <c r="AT308" s="142" t="s">
        <v>122</v>
      </c>
      <c r="AU308" s="142" t="s">
        <v>88</v>
      </c>
      <c r="AY308" s="16" t="s">
        <v>120</v>
      </c>
      <c r="BE308" s="143">
        <f>IF(N308="základní",J308,0)</f>
        <v>0</v>
      </c>
      <c r="BF308" s="143">
        <f>IF(N308="snížená",J308,0)</f>
        <v>0</v>
      </c>
      <c r="BG308" s="143">
        <f>IF(N308="zákl. přenesená",J308,0)</f>
        <v>0</v>
      </c>
      <c r="BH308" s="143">
        <f>IF(N308="sníž. přenesená",J308,0)</f>
        <v>0</v>
      </c>
      <c r="BI308" s="143">
        <f>IF(N308="nulová",J308,0)</f>
        <v>0</v>
      </c>
      <c r="BJ308" s="16" t="s">
        <v>86</v>
      </c>
      <c r="BK308" s="143">
        <f>ROUND(I308*H308,2)</f>
        <v>0</v>
      </c>
      <c r="BL308" s="16" t="s">
        <v>127</v>
      </c>
      <c r="BM308" s="142" t="s">
        <v>467</v>
      </c>
    </row>
    <row r="309" spans="2:65" s="1" customFormat="1" ht="19.5">
      <c r="B309" s="31"/>
      <c r="D309" s="144" t="s">
        <v>129</v>
      </c>
      <c r="F309" s="145" t="s">
        <v>468</v>
      </c>
      <c r="I309" s="146"/>
      <c r="L309" s="31"/>
      <c r="M309" s="147"/>
      <c r="T309" s="55"/>
      <c r="AT309" s="16" t="s">
        <v>129</v>
      </c>
      <c r="AU309" s="16" t="s">
        <v>88</v>
      </c>
    </row>
    <row r="310" spans="2:65" s="1" customFormat="1" ht="24.2" customHeight="1">
      <c r="B310" s="31"/>
      <c r="C310" s="131" t="s">
        <v>469</v>
      </c>
      <c r="D310" s="131" t="s">
        <v>122</v>
      </c>
      <c r="E310" s="132" t="s">
        <v>470</v>
      </c>
      <c r="F310" s="133" t="s">
        <v>471</v>
      </c>
      <c r="G310" s="134" t="s">
        <v>125</v>
      </c>
      <c r="H310" s="135">
        <v>7</v>
      </c>
      <c r="I310" s="136"/>
      <c r="J310" s="137">
        <f>ROUND(I310*H310,2)</f>
        <v>0</v>
      </c>
      <c r="K310" s="133" t="s">
        <v>126</v>
      </c>
      <c r="L310" s="31"/>
      <c r="M310" s="138" t="s">
        <v>1</v>
      </c>
      <c r="N310" s="139" t="s">
        <v>43</v>
      </c>
      <c r="P310" s="140">
        <f>O310*H310</f>
        <v>0</v>
      </c>
      <c r="Q310" s="140">
        <v>0</v>
      </c>
      <c r="R310" s="140">
        <f>Q310*H310</f>
        <v>0</v>
      </c>
      <c r="S310" s="140">
        <v>0</v>
      </c>
      <c r="T310" s="141">
        <f>S310*H310</f>
        <v>0</v>
      </c>
      <c r="AR310" s="142" t="s">
        <v>127</v>
      </c>
      <c r="AT310" s="142" t="s">
        <v>122</v>
      </c>
      <c r="AU310" s="142" t="s">
        <v>88</v>
      </c>
      <c r="AY310" s="16" t="s">
        <v>120</v>
      </c>
      <c r="BE310" s="143">
        <f>IF(N310="základní",J310,0)</f>
        <v>0</v>
      </c>
      <c r="BF310" s="143">
        <f>IF(N310="snížená",J310,0)</f>
        <v>0</v>
      </c>
      <c r="BG310" s="143">
        <f>IF(N310="zákl. přenesená",J310,0)</f>
        <v>0</v>
      </c>
      <c r="BH310" s="143">
        <f>IF(N310="sníž. přenesená",J310,0)</f>
        <v>0</v>
      </c>
      <c r="BI310" s="143">
        <f>IF(N310="nulová",J310,0)</f>
        <v>0</v>
      </c>
      <c r="BJ310" s="16" t="s">
        <v>86</v>
      </c>
      <c r="BK310" s="143">
        <f>ROUND(I310*H310,2)</f>
        <v>0</v>
      </c>
      <c r="BL310" s="16" t="s">
        <v>127</v>
      </c>
      <c r="BM310" s="142" t="s">
        <v>472</v>
      </c>
    </row>
    <row r="311" spans="2:65" s="1" customFormat="1" ht="19.5">
      <c r="B311" s="31"/>
      <c r="D311" s="144" t="s">
        <v>129</v>
      </c>
      <c r="F311" s="145" t="s">
        <v>473</v>
      </c>
      <c r="I311" s="146"/>
      <c r="L311" s="31"/>
      <c r="M311" s="147"/>
      <c r="T311" s="55"/>
      <c r="AT311" s="16" t="s">
        <v>129</v>
      </c>
      <c r="AU311" s="16" t="s">
        <v>88</v>
      </c>
    </row>
    <row r="312" spans="2:65" s="1" customFormat="1" ht="24.2" customHeight="1">
      <c r="B312" s="31"/>
      <c r="C312" s="131" t="s">
        <v>474</v>
      </c>
      <c r="D312" s="131" t="s">
        <v>122</v>
      </c>
      <c r="E312" s="132" t="s">
        <v>475</v>
      </c>
      <c r="F312" s="133" t="s">
        <v>476</v>
      </c>
      <c r="G312" s="134" t="s">
        <v>477</v>
      </c>
      <c r="H312" s="135">
        <v>1.0999999999999999E-2</v>
      </c>
      <c r="I312" s="136"/>
      <c r="J312" s="137">
        <f>ROUND(I312*H312,2)</f>
        <v>0</v>
      </c>
      <c r="K312" s="133" t="s">
        <v>258</v>
      </c>
      <c r="L312" s="31"/>
      <c r="M312" s="138" t="s">
        <v>1</v>
      </c>
      <c r="N312" s="139" t="s">
        <v>43</v>
      </c>
      <c r="P312" s="140">
        <f>O312*H312</f>
        <v>0</v>
      </c>
      <c r="Q312" s="140">
        <v>0</v>
      </c>
      <c r="R312" s="140">
        <f>Q312*H312</f>
        <v>0</v>
      </c>
      <c r="S312" s="140">
        <v>0</v>
      </c>
      <c r="T312" s="141">
        <f>S312*H312</f>
        <v>0</v>
      </c>
      <c r="AR312" s="142" t="s">
        <v>127</v>
      </c>
      <c r="AT312" s="142" t="s">
        <v>122</v>
      </c>
      <c r="AU312" s="142" t="s">
        <v>88</v>
      </c>
      <c r="AY312" s="16" t="s">
        <v>120</v>
      </c>
      <c r="BE312" s="143">
        <f>IF(N312="základní",J312,0)</f>
        <v>0</v>
      </c>
      <c r="BF312" s="143">
        <f>IF(N312="snížená",J312,0)</f>
        <v>0</v>
      </c>
      <c r="BG312" s="143">
        <f>IF(N312="zákl. přenesená",J312,0)</f>
        <v>0</v>
      </c>
      <c r="BH312" s="143">
        <f>IF(N312="sníž. přenesená",J312,0)</f>
        <v>0</v>
      </c>
      <c r="BI312" s="143">
        <f>IF(N312="nulová",J312,0)</f>
        <v>0</v>
      </c>
      <c r="BJ312" s="16" t="s">
        <v>86</v>
      </c>
      <c r="BK312" s="143">
        <f>ROUND(I312*H312,2)</f>
        <v>0</v>
      </c>
      <c r="BL312" s="16" t="s">
        <v>127</v>
      </c>
      <c r="BM312" s="142" t="s">
        <v>478</v>
      </c>
    </row>
    <row r="313" spans="2:65" s="1" customFormat="1" ht="19.5">
      <c r="B313" s="31"/>
      <c r="D313" s="144" t="s">
        <v>129</v>
      </c>
      <c r="F313" s="145" t="s">
        <v>479</v>
      </c>
      <c r="I313" s="146"/>
      <c r="L313" s="31"/>
      <c r="M313" s="147"/>
      <c r="T313" s="55"/>
      <c r="AT313" s="16" t="s">
        <v>129</v>
      </c>
      <c r="AU313" s="16" t="s">
        <v>88</v>
      </c>
    </row>
    <row r="314" spans="2:65" s="1" customFormat="1" ht="29.25">
      <c r="B314" s="31"/>
      <c r="D314" s="144" t="s">
        <v>131</v>
      </c>
      <c r="F314" s="148" t="s">
        <v>480</v>
      </c>
      <c r="I314" s="146"/>
      <c r="L314" s="31"/>
      <c r="M314" s="147"/>
      <c r="T314" s="55"/>
      <c r="AT314" s="16" t="s">
        <v>131</v>
      </c>
      <c r="AU314" s="16" t="s">
        <v>88</v>
      </c>
    </row>
    <row r="315" spans="2:65" s="12" customFormat="1" ht="11.25">
      <c r="B315" s="159"/>
      <c r="D315" s="144" t="s">
        <v>233</v>
      </c>
      <c r="E315" s="160" t="s">
        <v>1</v>
      </c>
      <c r="F315" s="161" t="s">
        <v>481</v>
      </c>
      <c r="H315" s="162">
        <v>1.0999999999999999E-2</v>
      </c>
      <c r="I315" s="163"/>
      <c r="L315" s="159"/>
      <c r="M315" s="164"/>
      <c r="T315" s="165"/>
      <c r="AT315" s="160" t="s">
        <v>233</v>
      </c>
      <c r="AU315" s="160" t="s">
        <v>88</v>
      </c>
      <c r="AV315" s="12" t="s">
        <v>88</v>
      </c>
      <c r="AW315" s="12" t="s">
        <v>32</v>
      </c>
      <c r="AX315" s="12" t="s">
        <v>86</v>
      </c>
      <c r="AY315" s="160" t="s">
        <v>120</v>
      </c>
    </row>
    <row r="316" spans="2:65" s="1" customFormat="1" ht="24.2" customHeight="1">
      <c r="B316" s="31"/>
      <c r="C316" s="131" t="s">
        <v>482</v>
      </c>
      <c r="D316" s="131" t="s">
        <v>122</v>
      </c>
      <c r="E316" s="132" t="s">
        <v>483</v>
      </c>
      <c r="F316" s="133" t="s">
        <v>484</v>
      </c>
      <c r="G316" s="134" t="s">
        <v>477</v>
      </c>
      <c r="H316" s="135">
        <v>1.0999999999999999E-2</v>
      </c>
      <c r="I316" s="136"/>
      <c r="J316" s="137">
        <f>ROUND(I316*H316,2)</f>
        <v>0</v>
      </c>
      <c r="K316" s="133" t="s">
        <v>126</v>
      </c>
      <c r="L316" s="31"/>
      <c r="M316" s="138" t="s">
        <v>1</v>
      </c>
      <c r="N316" s="139" t="s">
        <v>43</v>
      </c>
      <c r="P316" s="140">
        <f>O316*H316</f>
        <v>0</v>
      </c>
      <c r="Q316" s="140">
        <v>0</v>
      </c>
      <c r="R316" s="140">
        <f>Q316*H316</f>
        <v>0</v>
      </c>
      <c r="S316" s="140">
        <v>0</v>
      </c>
      <c r="T316" s="141">
        <f>S316*H316</f>
        <v>0</v>
      </c>
      <c r="AR316" s="142" t="s">
        <v>127</v>
      </c>
      <c r="AT316" s="142" t="s">
        <v>122</v>
      </c>
      <c r="AU316" s="142" t="s">
        <v>88</v>
      </c>
      <c r="AY316" s="16" t="s">
        <v>120</v>
      </c>
      <c r="BE316" s="143">
        <f>IF(N316="základní",J316,0)</f>
        <v>0</v>
      </c>
      <c r="BF316" s="143">
        <f>IF(N316="snížená",J316,0)</f>
        <v>0</v>
      </c>
      <c r="BG316" s="143">
        <f>IF(N316="zákl. přenesená",J316,0)</f>
        <v>0</v>
      </c>
      <c r="BH316" s="143">
        <f>IF(N316="sníž. přenesená",J316,0)</f>
        <v>0</v>
      </c>
      <c r="BI316" s="143">
        <f>IF(N316="nulová",J316,0)</f>
        <v>0</v>
      </c>
      <c r="BJ316" s="16" t="s">
        <v>86</v>
      </c>
      <c r="BK316" s="143">
        <f>ROUND(I316*H316,2)</f>
        <v>0</v>
      </c>
      <c r="BL316" s="16" t="s">
        <v>127</v>
      </c>
      <c r="BM316" s="142" t="s">
        <v>485</v>
      </c>
    </row>
    <row r="317" spans="2:65" s="1" customFormat="1" ht="19.5">
      <c r="B317" s="31"/>
      <c r="D317" s="144" t="s">
        <v>129</v>
      </c>
      <c r="F317" s="145" t="s">
        <v>486</v>
      </c>
      <c r="I317" s="146"/>
      <c r="L317" s="31"/>
      <c r="M317" s="147"/>
      <c r="T317" s="55"/>
      <c r="AT317" s="16" t="s">
        <v>129</v>
      </c>
      <c r="AU317" s="16" t="s">
        <v>88</v>
      </c>
    </row>
    <row r="318" spans="2:65" s="12" customFormat="1" ht="11.25">
      <c r="B318" s="159"/>
      <c r="D318" s="144" t="s">
        <v>233</v>
      </c>
      <c r="E318" s="160" t="s">
        <v>1</v>
      </c>
      <c r="F318" s="161" t="s">
        <v>481</v>
      </c>
      <c r="H318" s="162">
        <v>1.0999999999999999E-2</v>
      </c>
      <c r="I318" s="163"/>
      <c r="L318" s="159"/>
      <c r="M318" s="164"/>
      <c r="T318" s="165"/>
      <c r="AT318" s="160" t="s">
        <v>233</v>
      </c>
      <c r="AU318" s="160" t="s">
        <v>88</v>
      </c>
      <c r="AV318" s="12" t="s">
        <v>88</v>
      </c>
      <c r="AW318" s="12" t="s">
        <v>32</v>
      </c>
      <c r="AX318" s="12" t="s">
        <v>86</v>
      </c>
      <c r="AY318" s="160" t="s">
        <v>120</v>
      </c>
    </row>
    <row r="319" spans="2:65" s="1" customFormat="1" ht="21.75" customHeight="1">
      <c r="B319" s="31"/>
      <c r="C319" s="149" t="s">
        <v>487</v>
      </c>
      <c r="D319" s="149" t="s">
        <v>215</v>
      </c>
      <c r="E319" s="150" t="s">
        <v>488</v>
      </c>
      <c r="F319" s="151" t="s">
        <v>489</v>
      </c>
      <c r="G319" s="152" t="s">
        <v>331</v>
      </c>
      <c r="H319" s="153">
        <v>21</v>
      </c>
      <c r="I319" s="154"/>
      <c r="J319" s="155">
        <f>ROUND(I319*H319,2)</f>
        <v>0</v>
      </c>
      <c r="K319" s="151" t="s">
        <v>1</v>
      </c>
      <c r="L319" s="156"/>
      <c r="M319" s="157" t="s">
        <v>1</v>
      </c>
      <c r="N319" s="158" t="s">
        <v>43</v>
      </c>
      <c r="P319" s="140">
        <f>O319*H319</f>
        <v>0</v>
      </c>
      <c r="Q319" s="140">
        <v>1E-3</v>
      </c>
      <c r="R319" s="140">
        <f>Q319*H319</f>
        <v>2.1000000000000001E-2</v>
      </c>
      <c r="S319" s="140">
        <v>0</v>
      </c>
      <c r="T319" s="141">
        <f>S319*H319</f>
        <v>0</v>
      </c>
      <c r="AR319" s="142" t="s">
        <v>167</v>
      </c>
      <c r="AT319" s="142" t="s">
        <v>215</v>
      </c>
      <c r="AU319" s="142" t="s">
        <v>88</v>
      </c>
      <c r="AY319" s="16" t="s">
        <v>120</v>
      </c>
      <c r="BE319" s="143">
        <f>IF(N319="základní",J319,0)</f>
        <v>0</v>
      </c>
      <c r="BF319" s="143">
        <f>IF(N319="snížená",J319,0)</f>
        <v>0</v>
      </c>
      <c r="BG319" s="143">
        <f>IF(N319="zákl. přenesená",J319,0)</f>
        <v>0</v>
      </c>
      <c r="BH319" s="143">
        <f>IF(N319="sníž. přenesená",J319,0)</f>
        <v>0</v>
      </c>
      <c r="BI319" s="143">
        <f>IF(N319="nulová",J319,0)</f>
        <v>0</v>
      </c>
      <c r="BJ319" s="16" t="s">
        <v>86</v>
      </c>
      <c r="BK319" s="143">
        <f>ROUND(I319*H319,2)</f>
        <v>0</v>
      </c>
      <c r="BL319" s="16" t="s">
        <v>127</v>
      </c>
      <c r="BM319" s="142" t="s">
        <v>490</v>
      </c>
    </row>
    <row r="320" spans="2:65" s="1" customFormat="1" ht="11.25">
      <c r="B320" s="31"/>
      <c r="D320" s="144" t="s">
        <v>129</v>
      </c>
      <c r="F320" s="145" t="s">
        <v>489</v>
      </c>
      <c r="I320" s="146"/>
      <c r="L320" s="31"/>
      <c r="M320" s="147"/>
      <c r="T320" s="55"/>
      <c r="AT320" s="16" t="s">
        <v>129</v>
      </c>
      <c r="AU320" s="16" t="s">
        <v>88</v>
      </c>
    </row>
    <row r="321" spans="2:65" s="12" customFormat="1" ht="11.25">
      <c r="B321" s="159"/>
      <c r="D321" s="144" t="s">
        <v>233</v>
      </c>
      <c r="E321" s="160" t="s">
        <v>1</v>
      </c>
      <c r="F321" s="161" t="s">
        <v>491</v>
      </c>
      <c r="H321" s="162">
        <v>21</v>
      </c>
      <c r="I321" s="163"/>
      <c r="L321" s="159"/>
      <c r="M321" s="164"/>
      <c r="T321" s="165"/>
      <c r="AT321" s="160" t="s">
        <v>233</v>
      </c>
      <c r="AU321" s="160" t="s">
        <v>88</v>
      </c>
      <c r="AV321" s="12" t="s">
        <v>88</v>
      </c>
      <c r="AW321" s="12" t="s">
        <v>32</v>
      </c>
      <c r="AX321" s="12" t="s">
        <v>86</v>
      </c>
      <c r="AY321" s="160" t="s">
        <v>120</v>
      </c>
    </row>
    <row r="322" spans="2:65" s="1" customFormat="1" ht="24.2" customHeight="1">
      <c r="B322" s="31"/>
      <c r="C322" s="131" t="s">
        <v>492</v>
      </c>
      <c r="D322" s="131" t="s">
        <v>122</v>
      </c>
      <c r="E322" s="132" t="s">
        <v>493</v>
      </c>
      <c r="F322" s="133" t="s">
        <v>494</v>
      </c>
      <c r="G322" s="134" t="s">
        <v>477</v>
      </c>
      <c r="H322" s="135">
        <v>1E-3</v>
      </c>
      <c r="I322" s="136"/>
      <c r="J322" s="137">
        <f>ROUND(I322*H322,2)</f>
        <v>0</v>
      </c>
      <c r="K322" s="133" t="s">
        <v>258</v>
      </c>
      <c r="L322" s="31"/>
      <c r="M322" s="138" t="s">
        <v>1</v>
      </c>
      <c r="N322" s="139" t="s">
        <v>43</v>
      </c>
      <c r="P322" s="140">
        <f>O322*H322</f>
        <v>0</v>
      </c>
      <c r="Q322" s="140">
        <v>1E-3</v>
      </c>
      <c r="R322" s="140">
        <f>Q322*H322</f>
        <v>9.9999999999999995E-7</v>
      </c>
      <c r="S322" s="140">
        <v>0</v>
      </c>
      <c r="T322" s="141">
        <f>S322*H322</f>
        <v>0</v>
      </c>
      <c r="AR322" s="142" t="s">
        <v>127</v>
      </c>
      <c r="AT322" s="142" t="s">
        <v>122</v>
      </c>
      <c r="AU322" s="142" t="s">
        <v>88</v>
      </c>
      <c r="AY322" s="16" t="s">
        <v>120</v>
      </c>
      <c r="BE322" s="143">
        <f>IF(N322="základní",J322,0)</f>
        <v>0</v>
      </c>
      <c r="BF322" s="143">
        <f>IF(N322="snížená",J322,0)</f>
        <v>0</v>
      </c>
      <c r="BG322" s="143">
        <f>IF(N322="zákl. přenesená",J322,0)</f>
        <v>0</v>
      </c>
      <c r="BH322" s="143">
        <f>IF(N322="sníž. přenesená",J322,0)</f>
        <v>0</v>
      </c>
      <c r="BI322" s="143">
        <f>IF(N322="nulová",J322,0)</f>
        <v>0</v>
      </c>
      <c r="BJ322" s="16" t="s">
        <v>86</v>
      </c>
      <c r="BK322" s="143">
        <f>ROUND(I322*H322,2)</f>
        <v>0</v>
      </c>
      <c r="BL322" s="16" t="s">
        <v>127</v>
      </c>
      <c r="BM322" s="142" t="s">
        <v>495</v>
      </c>
    </row>
    <row r="323" spans="2:65" s="1" customFormat="1" ht="19.5">
      <c r="B323" s="31"/>
      <c r="D323" s="144" t="s">
        <v>129</v>
      </c>
      <c r="F323" s="145" t="s">
        <v>496</v>
      </c>
      <c r="I323" s="146"/>
      <c r="L323" s="31"/>
      <c r="M323" s="147"/>
      <c r="T323" s="55"/>
      <c r="AT323" s="16" t="s">
        <v>129</v>
      </c>
      <c r="AU323" s="16" t="s">
        <v>88</v>
      </c>
    </row>
    <row r="324" spans="2:65" s="1" customFormat="1" ht="29.25">
      <c r="B324" s="31"/>
      <c r="D324" s="144" t="s">
        <v>131</v>
      </c>
      <c r="F324" s="148" t="s">
        <v>497</v>
      </c>
      <c r="I324" s="146"/>
      <c r="L324" s="31"/>
      <c r="M324" s="147"/>
      <c r="T324" s="55"/>
      <c r="AT324" s="16" t="s">
        <v>131</v>
      </c>
      <c r="AU324" s="16" t="s">
        <v>88</v>
      </c>
    </row>
    <row r="325" spans="2:65" s="1" customFormat="1" ht="24.2" customHeight="1">
      <c r="B325" s="31"/>
      <c r="C325" s="131" t="s">
        <v>498</v>
      </c>
      <c r="D325" s="131" t="s">
        <v>122</v>
      </c>
      <c r="E325" s="132" t="s">
        <v>499</v>
      </c>
      <c r="F325" s="133" t="s">
        <v>500</v>
      </c>
      <c r="G325" s="134" t="s">
        <v>477</v>
      </c>
      <c r="H325" s="135">
        <v>1E-3</v>
      </c>
      <c r="I325" s="136"/>
      <c r="J325" s="137">
        <f>ROUND(I325*H325,2)</f>
        <v>0</v>
      </c>
      <c r="K325" s="133" t="s">
        <v>126</v>
      </c>
      <c r="L325" s="31"/>
      <c r="M325" s="138" t="s">
        <v>1</v>
      </c>
      <c r="N325" s="139" t="s">
        <v>43</v>
      </c>
      <c r="P325" s="140">
        <f>O325*H325</f>
        <v>0</v>
      </c>
      <c r="Q325" s="140">
        <v>0</v>
      </c>
      <c r="R325" s="140">
        <f>Q325*H325</f>
        <v>0</v>
      </c>
      <c r="S325" s="140">
        <v>0</v>
      </c>
      <c r="T325" s="141">
        <f>S325*H325</f>
        <v>0</v>
      </c>
      <c r="AR325" s="142" t="s">
        <v>127</v>
      </c>
      <c r="AT325" s="142" t="s">
        <v>122</v>
      </c>
      <c r="AU325" s="142" t="s">
        <v>88</v>
      </c>
      <c r="AY325" s="16" t="s">
        <v>120</v>
      </c>
      <c r="BE325" s="143">
        <f>IF(N325="základní",J325,0)</f>
        <v>0</v>
      </c>
      <c r="BF325" s="143">
        <f>IF(N325="snížená",J325,0)</f>
        <v>0</v>
      </c>
      <c r="BG325" s="143">
        <f>IF(N325="zákl. přenesená",J325,0)</f>
        <v>0</v>
      </c>
      <c r="BH325" s="143">
        <f>IF(N325="sníž. přenesená",J325,0)</f>
        <v>0</v>
      </c>
      <c r="BI325" s="143">
        <f>IF(N325="nulová",J325,0)</f>
        <v>0</v>
      </c>
      <c r="BJ325" s="16" t="s">
        <v>86</v>
      </c>
      <c r="BK325" s="143">
        <f>ROUND(I325*H325,2)</f>
        <v>0</v>
      </c>
      <c r="BL325" s="16" t="s">
        <v>127</v>
      </c>
      <c r="BM325" s="142" t="s">
        <v>501</v>
      </c>
    </row>
    <row r="326" spans="2:65" s="1" customFormat="1" ht="19.5">
      <c r="B326" s="31"/>
      <c r="D326" s="144" t="s">
        <v>129</v>
      </c>
      <c r="F326" s="145" t="s">
        <v>502</v>
      </c>
      <c r="I326" s="146"/>
      <c r="L326" s="31"/>
      <c r="M326" s="147"/>
      <c r="T326" s="55"/>
      <c r="AT326" s="16" t="s">
        <v>129</v>
      </c>
      <c r="AU326" s="16" t="s">
        <v>88</v>
      </c>
    </row>
    <row r="327" spans="2:65" s="1" customFormat="1" ht="19.5">
      <c r="B327" s="31"/>
      <c r="D327" s="144" t="s">
        <v>131</v>
      </c>
      <c r="F327" s="148" t="s">
        <v>503</v>
      </c>
      <c r="I327" s="146"/>
      <c r="L327" s="31"/>
      <c r="M327" s="147"/>
      <c r="T327" s="55"/>
      <c r="AT327" s="16" t="s">
        <v>131</v>
      </c>
      <c r="AU327" s="16" t="s">
        <v>88</v>
      </c>
    </row>
    <row r="328" spans="2:65" s="1" customFormat="1" ht="24.2" customHeight="1">
      <c r="B328" s="31"/>
      <c r="C328" s="149" t="s">
        <v>504</v>
      </c>
      <c r="D328" s="149" t="s">
        <v>215</v>
      </c>
      <c r="E328" s="150" t="s">
        <v>505</v>
      </c>
      <c r="F328" s="151" t="s">
        <v>506</v>
      </c>
      <c r="G328" s="152" t="s">
        <v>331</v>
      </c>
      <c r="H328" s="153">
        <v>1.3</v>
      </c>
      <c r="I328" s="154"/>
      <c r="J328" s="155">
        <f>ROUND(I328*H328,2)</f>
        <v>0</v>
      </c>
      <c r="K328" s="151" t="s">
        <v>1</v>
      </c>
      <c r="L328" s="156"/>
      <c r="M328" s="157" t="s">
        <v>1</v>
      </c>
      <c r="N328" s="158" t="s">
        <v>43</v>
      </c>
      <c r="P328" s="140">
        <f>O328*H328</f>
        <v>0</v>
      </c>
      <c r="Q328" s="140">
        <v>1E-3</v>
      </c>
      <c r="R328" s="140">
        <f>Q328*H328</f>
        <v>1.3000000000000002E-3</v>
      </c>
      <c r="S328" s="140">
        <v>0</v>
      </c>
      <c r="T328" s="141">
        <f>S328*H328</f>
        <v>0</v>
      </c>
      <c r="AR328" s="142" t="s">
        <v>167</v>
      </c>
      <c r="AT328" s="142" t="s">
        <v>215</v>
      </c>
      <c r="AU328" s="142" t="s">
        <v>88</v>
      </c>
      <c r="AY328" s="16" t="s">
        <v>120</v>
      </c>
      <c r="BE328" s="143">
        <f>IF(N328="základní",J328,0)</f>
        <v>0</v>
      </c>
      <c r="BF328" s="143">
        <f>IF(N328="snížená",J328,0)</f>
        <v>0</v>
      </c>
      <c r="BG328" s="143">
        <f>IF(N328="zákl. přenesená",J328,0)</f>
        <v>0</v>
      </c>
      <c r="BH328" s="143">
        <f>IF(N328="sníž. přenesená",J328,0)</f>
        <v>0</v>
      </c>
      <c r="BI328" s="143">
        <f>IF(N328="nulová",J328,0)</f>
        <v>0</v>
      </c>
      <c r="BJ328" s="16" t="s">
        <v>86</v>
      </c>
      <c r="BK328" s="143">
        <f>ROUND(I328*H328,2)</f>
        <v>0</v>
      </c>
      <c r="BL328" s="16" t="s">
        <v>127</v>
      </c>
      <c r="BM328" s="142" t="s">
        <v>507</v>
      </c>
    </row>
    <row r="329" spans="2:65" s="1" customFormat="1" ht="19.5">
      <c r="B329" s="31"/>
      <c r="D329" s="144" t="s">
        <v>129</v>
      </c>
      <c r="F329" s="145" t="s">
        <v>508</v>
      </c>
      <c r="I329" s="146"/>
      <c r="L329" s="31"/>
      <c r="M329" s="147"/>
      <c r="T329" s="55"/>
      <c r="AT329" s="16" t="s">
        <v>129</v>
      </c>
      <c r="AU329" s="16" t="s">
        <v>88</v>
      </c>
    </row>
    <row r="330" spans="2:65" s="12" customFormat="1" ht="11.25">
      <c r="B330" s="159"/>
      <c r="D330" s="144" t="s">
        <v>233</v>
      </c>
      <c r="E330" s="160" t="s">
        <v>1</v>
      </c>
      <c r="F330" s="161" t="s">
        <v>509</v>
      </c>
      <c r="H330" s="162">
        <v>1.3</v>
      </c>
      <c r="I330" s="163"/>
      <c r="L330" s="159"/>
      <c r="M330" s="164"/>
      <c r="T330" s="165"/>
      <c r="AT330" s="160" t="s">
        <v>233</v>
      </c>
      <c r="AU330" s="160" t="s">
        <v>88</v>
      </c>
      <c r="AV330" s="12" t="s">
        <v>88</v>
      </c>
      <c r="AW330" s="12" t="s">
        <v>32</v>
      </c>
      <c r="AX330" s="12" t="s">
        <v>86</v>
      </c>
      <c r="AY330" s="160" t="s">
        <v>120</v>
      </c>
    </row>
    <row r="331" spans="2:65" s="1" customFormat="1" ht="24.2" customHeight="1">
      <c r="B331" s="31"/>
      <c r="C331" s="131" t="s">
        <v>510</v>
      </c>
      <c r="D331" s="131" t="s">
        <v>122</v>
      </c>
      <c r="E331" s="132" t="s">
        <v>511</v>
      </c>
      <c r="F331" s="133" t="s">
        <v>512</v>
      </c>
      <c r="G331" s="134" t="s">
        <v>229</v>
      </c>
      <c r="H331" s="135">
        <v>3.36</v>
      </c>
      <c r="I331" s="136"/>
      <c r="J331" s="137">
        <f>ROUND(I331*H331,2)</f>
        <v>0</v>
      </c>
      <c r="K331" s="133" t="s">
        <v>258</v>
      </c>
      <c r="L331" s="31"/>
      <c r="M331" s="138" t="s">
        <v>1</v>
      </c>
      <c r="N331" s="139" t="s">
        <v>43</v>
      </c>
      <c r="P331" s="140">
        <f>O331*H331</f>
        <v>0</v>
      </c>
      <c r="Q331" s="140">
        <v>3.0000000000000001E-5</v>
      </c>
      <c r="R331" s="140">
        <f>Q331*H331</f>
        <v>1.008E-4</v>
      </c>
      <c r="S331" s="140">
        <v>0</v>
      </c>
      <c r="T331" s="141">
        <f>S331*H331</f>
        <v>0</v>
      </c>
      <c r="AR331" s="142" t="s">
        <v>127</v>
      </c>
      <c r="AT331" s="142" t="s">
        <v>122</v>
      </c>
      <c r="AU331" s="142" t="s">
        <v>88</v>
      </c>
      <c r="AY331" s="16" t="s">
        <v>120</v>
      </c>
      <c r="BE331" s="143">
        <f>IF(N331="základní",J331,0)</f>
        <v>0</v>
      </c>
      <c r="BF331" s="143">
        <f>IF(N331="snížená",J331,0)</f>
        <v>0</v>
      </c>
      <c r="BG331" s="143">
        <f>IF(N331="zákl. přenesená",J331,0)</f>
        <v>0</v>
      </c>
      <c r="BH331" s="143">
        <f>IF(N331="sníž. přenesená",J331,0)</f>
        <v>0</v>
      </c>
      <c r="BI331" s="143">
        <f>IF(N331="nulová",J331,0)</f>
        <v>0</v>
      </c>
      <c r="BJ331" s="16" t="s">
        <v>86</v>
      </c>
      <c r="BK331" s="143">
        <f>ROUND(I331*H331,2)</f>
        <v>0</v>
      </c>
      <c r="BL331" s="16" t="s">
        <v>127</v>
      </c>
      <c r="BM331" s="142" t="s">
        <v>513</v>
      </c>
    </row>
    <row r="332" spans="2:65" s="1" customFormat="1" ht="19.5">
      <c r="B332" s="31"/>
      <c r="D332" s="144" t="s">
        <v>129</v>
      </c>
      <c r="F332" s="145" t="s">
        <v>514</v>
      </c>
      <c r="I332" s="146"/>
      <c r="L332" s="31"/>
      <c r="M332" s="147"/>
      <c r="T332" s="55"/>
      <c r="AT332" s="16" t="s">
        <v>129</v>
      </c>
      <c r="AU332" s="16" t="s">
        <v>88</v>
      </c>
    </row>
    <row r="333" spans="2:65" s="12" customFormat="1" ht="11.25">
      <c r="B333" s="159"/>
      <c r="D333" s="144" t="s">
        <v>233</v>
      </c>
      <c r="E333" s="160" t="s">
        <v>1</v>
      </c>
      <c r="F333" s="161" t="s">
        <v>515</v>
      </c>
      <c r="H333" s="162">
        <v>3.36</v>
      </c>
      <c r="I333" s="163"/>
      <c r="L333" s="159"/>
      <c r="M333" s="164"/>
      <c r="T333" s="165"/>
      <c r="AT333" s="160" t="s">
        <v>233</v>
      </c>
      <c r="AU333" s="160" t="s">
        <v>88</v>
      </c>
      <c r="AV333" s="12" t="s">
        <v>88</v>
      </c>
      <c r="AW333" s="12" t="s">
        <v>32</v>
      </c>
      <c r="AX333" s="12" t="s">
        <v>86</v>
      </c>
      <c r="AY333" s="160" t="s">
        <v>120</v>
      </c>
    </row>
    <row r="334" spans="2:65" s="1" customFormat="1" ht="24.2" customHeight="1">
      <c r="B334" s="31"/>
      <c r="C334" s="131" t="s">
        <v>516</v>
      </c>
      <c r="D334" s="131" t="s">
        <v>122</v>
      </c>
      <c r="E334" s="132" t="s">
        <v>517</v>
      </c>
      <c r="F334" s="133" t="s">
        <v>518</v>
      </c>
      <c r="G334" s="134" t="s">
        <v>229</v>
      </c>
      <c r="H334" s="135">
        <v>3.36</v>
      </c>
      <c r="I334" s="136"/>
      <c r="J334" s="137">
        <f>ROUND(I334*H334,2)</f>
        <v>0</v>
      </c>
      <c r="K334" s="133" t="s">
        <v>126</v>
      </c>
      <c r="L334" s="31"/>
      <c r="M334" s="138" t="s">
        <v>1</v>
      </c>
      <c r="N334" s="139" t="s">
        <v>43</v>
      </c>
      <c r="P334" s="140">
        <f>O334*H334</f>
        <v>0</v>
      </c>
      <c r="Q334" s="140">
        <v>3.0000000000000001E-5</v>
      </c>
      <c r="R334" s="140">
        <f>Q334*H334</f>
        <v>1.008E-4</v>
      </c>
      <c r="S334" s="140">
        <v>0</v>
      </c>
      <c r="T334" s="141">
        <f>S334*H334</f>
        <v>0</v>
      </c>
      <c r="AR334" s="142" t="s">
        <v>127</v>
      </c>
      <c r="AT334" s="142" t="s">
        <v>122</v>
      </c>
      <c r="AU334" s="142" t="s">
        <v>88</v>
      </c>
      <c r="AY334" s="16" t="s">
        <v>120</v>
      </c>
      <c r="BE334" s="143">
        <f>IF(N334="základní",J334,0)</f>
        <v>0</v>
      </c>
      <c r="BF334" s="143">
        <f>IF(N334="snížená",J334,0)</f>
        <v>0</v>
      </c>
      <c r="BG334" s="143">
        <f>IF(N334="zákl. přenesená",J334,0)</f>
        <v>0</v>
      </c>
      <c r="BH334" s="143">
        <f>IF(N334="sníž. přenesená",J334,0)</f>
        <v>0</v>
      </c>
      <c r="BI334" s="143">
        <f>IF(N334="nulová",J334,0)</f>
        <v>0</v>
      </c>
      <c r="BJ334" s="16" t="s">
        <v>86</v>
      </c>
      <c r="BK334" s="143">
        <f>ROUND(I334*H334,2)</f>
        <v>0</v>
      </c>
      <c r="BL334" s="16" t="s">
        <v>127</v>
      </c>
      <c r="BM334" s="142" t="s">
        <v>519</v>
      </c>
    </row>
    <row r="335" spans="2:65" s="1" customFormat="1" ht="19.5">
      <c r="B335" s="31"/>
      <c r="D335" s="144" t="s">
        <v>129</v>
      </c>
      <c r="F335" s="145" t="s">
        <v>520</v>
      </c>
      <c r="I335" s="146"/>
      <c r="L335" s="31"/>
      <c r="M335" s="147"/>
      <c r="T335" s="55"/>
      <c r="AT335" s="16" t="s">
        <v>129</v>
      </c>
      <c r="AU335" s="16" t="s">
        <v>88</v>
      </c>
    </row>
    <row r="336" spans="2:65" s="12" customFormat="1" ht="11.25">
      <c r="B336" s="159"/>
      <c r="D336" s="144" t="s">
        <v>233</v>
      </c>
      <c r="E336" s="160" t="s">
        <v>1</v>
      </c>
      <c r="F336" s="161" t="s">
        <v>515</v>
      </c>
      <c r="H336" s="162">
        <v>3.36</v>
      </c>
      <c r="I336" s="163"/>
      <c r="L336" s="159"/>
      <c r="M336" s="164"/>
      <c r="T336" s="165"/>
      <c r="AT336" s="160" t="s">
        <v>233</v>
      </c>
      <c r="AU336" s="160" t="s">
        <v>88</v>
      </c>
      <c r="AV336" s="12" t="s">
        <v>88</v>
      </c>
      <c r="AW336" s="12" t="s">
        <v>32</v>
      </c>
      <c r="AX336" s="12" t="s">
        <v>86</v>
      </c>
      <c r="AY336" s="160" t="s">
        <v>120</v>
      </c>
    </row>
    <row r="337" spans="2:65" s="1" customFormat="1" ht="24.2" customHeight="1">
      <c r="B337" s="31"/>
      <c r="C337" s="149" t="s">
        <v>521</v>
      </c>
      <c r="D337" s="149" t="s">
        <v>215</v>
      </c>
      <c r="E337" s="150" t="s">
        <v>522</v>
      </c>
      <c r="F337" s="151" t="s">
        <v>523</v>
      </c>
      <c r="G337" s="152" t="s">
        <v>461</v>
      </c>
      <c r="H337" s="153">
        <v>4.2</v>
      </c>
      <c r="I337" s="154"/>
      <c r="J337" s="155">
        <f>ROUND(I337*H337,2)</f>
        <v>0</v>
      </c>
      <c r="K337" s="151" t="s">
        <v>1</v>
      </c>
      <c r="L337" s="156"/>
      <c r="M337" s="157" t="s">
        <v>1</v>
      </c>
      <c r="N337" s="158" t="s">
        <v>43</v>
      </c>
      <c r="P337" s="140">
        <f>O337*H337</f>
        <v>0</v>
      </c>
      <c r="Q337" s="140">
        <v>5.9999999999999995E-4</v>
      </c>
      <c r="R337" s="140">
        <f>Q337*H337</f>
        <v>2.5199999999999997E-3</v>
      </c>
      <c r="S337" s="140">
        <v>0</v>
      </c>
      <c r="T337" s="141">
        <f>S337*H337</f>
        <v>0</v>
      </c>
      <c r="AR337" s="142" t="s">
        <v>167</v>
      </c>
      <c r="AT337" s="142" t="s">
        <v>215</v>
      </c>
      <c r="AU337" s="142" t="s">
        <v>88</v>
      </c>
      <c r="AY337" s="16" t="s">
        <v>120</v>
      </c>
      <c r="BE337" s="143">
        <f>IF(N337="základní",J337,0)</f>
        <v>0</v>
      </c>
      <c r="BF337" s="143">
        <f>IF(N337="snížená",J337,0)</f>
        <v>0</v>
      </c>
      <c r="BG337" s="143">
        <f>IF(N337="zákl. přenesená",J337,0)</f>
        <v>0</v>
      </c>
      <c r="BH337" s="143">
        <f>IF(N337="sníž. přenesená",J337,0)</f>
        <v>0</v>
      </c>
      <c r="BI337" s="143">
        <f>IF(N337="nulová",J337,0)</f>
        <v>0</v>
      </c>
      <c r="BJ337" s="16" t="s">
        <v>86</v>
      </c>
      <c r="BK337" s="143">
        <f>ROUND(I337*H337,2)</f>
        <v>0</v>
      </c>
      <c r="BL337" s="16" t="s">
        <v>127</v>
      </c>
      <c r="BM337" s="142" t="s">
        <v>524</v>
      </c>
    </row>
    <row r="338" spans="2:65" s="1" customFormat="1" ht="11.25">
      <c r="B338" s="31"/>
      <c r="D338" s="144" t="s">
        <v>129</v>
      </c>
      <c r="F338" s="145" t="s">
        <v>523</v>
      </c>
      <c r="I338" s="146"/>
      <c r="L338" s="31"/>
      <c r="M338" s="147"/>
      <c r="T338" s="55"/>
      <c r="AT338" s="16" t="s">
        <v>129</v>
      </c>
      <c r="AU338" s="16" t="s">
        <v>88</v>
      </c>
    </row>
    <row r="339" spans="2:65" s="12" customFormat="1" ht="11.25">
      <c r="B339" s="159"/>
      <c r="D339" s="144" t="s">
        <v>233</v>
      </c>
      <c r="E339" s="160" t="s">
        <v>1</v>
      </c>
      <c r="F339" s="161" t="s">
        <v>525</v>
      </c>
      <c r="H339" s="162">
        <v>4.2</v>
      </c>
      <c r="I339" s="163"/>
      <c r="L339" s="159"/>
      <c r="M339" s="164"/>
      <c r="T339" s="165"/>
      <c r="AT339" s="160" t="s">
        <v>233</v>
      </c>
      <c r="AU339" s="160" t="s">
        <v>88</v>
      </c>
      <c r="AV339" s="12" t="s">
        <v>88</v>
      </c>
      <c r="AW339" s="12" t="s">
        <v>32</v>
      </c>
      <c r="AX339" s="12" t="s">
        <v>86</v>
      </c>
      <c r="AY339" s="160" t="s">
        <v>120</v>
      </c>
    </row>
    <row r="340" spans="2:65" s="1" customFormat="1" ht="16.5" customHeight="1">
      <c r="B340" s="31"/>
      <c r="C340" s="149" t="s">
        <v>526</v>
      </c>
      <c r="D340" s="149" t="s">
        <v>215</v>
      </c>
      <c r="E340" s="150" t="s">
        <v>527</v>
      </c>
      <c r="F340" s="151" t="s">
        <v>528</v>
      </c>
      <c r="G340" s="152" t="s">
        <v>461</v>
      </c>
      <c r="H340" s="153">
        <v>12.6</v>
      </c>
      <c r="I340" s="154"/>
      <c r="J340" s="155">
        <f>ROUND(I340*H340,2)</f>
        <v>0</v>
      </c>
      <c r="K340" s="151" t="s">
        <v>1</v>
      </c>
      <c r="L340" s="156"/>
      <c r="M340" s="157" t="s">
        <v>1</v>
      </c>
      <c r="N340" s="158" t="s">
        <v>43</v>
      </c>
      <c r="P340" s="140">
        <f>O340*H340</f>
        <v>0</v>
      </c>
      <c r="Q340" s="140">
        <v>1E-4</v>
      </c>
      <c r="R340" s="140">
        <f>Q340*H340</f>
        <v>1.2600000000000001E-3</v>
      </c>
      <c r="S340" s="140">
        <v>0</v>
      </c>
      <c r="T340" s="141">
        <f>S340*H340</f>
        <v>0</v>
      </c>
      <c r="AR340" s="142" t="s">
        <v>167</v>
      </c>
      <c r="AT340" s="142" t="s">
        <v>215</v>
      </c>
      <c r="AU340" s="142" t="s">
        <v>88</v>
      </c>
      <c r="AY340" s="16" t="s">
        <v>120</v>
      </c>
      <c r="BE340" s="143">
        <f>IF(N340="základní",J340,0)</f>
        <v>0</v>
      </c>
      <c r="BF340" s="143">
        <f>IF(N340="snížená",J340,0)</f>
        <v>0</v>
      </c>
      <c r="BG340" s="143">
        <f>IF(N340="zákl. přenesená",J340,0)</f>
        <v>0</v>
      </c>
      <c r="BH340" s="143">
        <f>IF(N340="sníž. přenesená",J340,0)</f>
        <v>0</v>
      </c>
      <c r="BI340" s="143">
        <f>IF(N340="nulová",J340,0)</f>
        <v>0</v>
      </c>
      <c r="BJ340" s="16" t="s">
        <v>86</v>
      </c>
      <c r="BK340" s="143">
        <f>ROUND(I340*H340,2)</f>
        <v>0</v>
      </c>
      <c r="BL340" s="16" t="s">
        <v>127</v>
      </c>
      <c r="BM340" s="142" t="s">
        <v>529</v>
      </c>
    </row>
    <row r="341" spans="2:65" s="1" customFormat="1" ht="11.25">
      <c r="B341" s="31"/>
      <c r="D341" s="144" t="s">
        <v>129</v>
      </c>
      <c r="F341" s="145" t="s">
        <v>528</v>
      </c>
      <c r="I341" s="146"/>
      <c r="L341" s="31"/>
      <c r="M341" s="147"/>
      <c r="T341" s="55"/>
      <c r="AT341" s="16" t="s">
        <v>129</v>
      </c>
      <c r="AU341" s="16" t="s">
        <v>88</v>
      </c>
    </row>
    <row r="342" spans="2:65" s="12" customFormat="1" ht="11.25">
      <c r="B342" s="159"/>
      <c r="D342" s="144" t="s">
        <v>233</v>
      </c>
      <c r="E342" s="160" t="s">
        <v>1</v>
      </c>
      <c r="F342" s="161" t="s">
        <v>530</v>
      </c>
      <c r="H342" s="162">
        <v>12.6</v>
      </c>
      <c r="I342" s="163"/>
      <c r="L342" s="159"/>
      <c r="M342" s="164"/>
      <c r="T342" s="165"/>
      <c r="AT342" s="160" t="s">
        <v>233</v>
      </c>
      <c r="AU342" s="160" t="s">
        <v>88</v>
      </c>
      <c r="AV342" s="12" t="s">
        <v>88</v>
      </c>
      <c r="AW342" s="12" t="s">
        <v>32</v>
      </c>
      <c r="AX342" s="12" t="s">
        <v>86</v>
      </c>
      <c r="AY342" s="160" t="s">
        <v>120</v>
      </c>
    </row>
    <row r="343" spans="2:65" s="1" customFormat="1" ht="24.2" customHeight="1">
      <c r="B343" s="31"/>
      <c r="C343" s="149" t="s">
        <v>531</v>
      </c>
      <c r="D343" s="149" t="s">
        <v>215</v>
      </c>
      <c r="E343" s="150" t="s">
        <v>532</v>
      </c>
      <c r="F343" s="151" t="s">
        <v>533</v>
      </c>
      <c r="G343" s="152" t="s">
        <v>125</v>
      </c>
      <c r="H343" s="153">
        <v>14</v>
      </c>
      <c r="I343" s="154"/>
      <c r="J343" s="155">
        <f>ROUND(I343*H343,2)</f>
        <v>0</v>
      </c>
      <c r="K343" s="151" t="s">
        <v>1</v>
      </c>
      <c r="L343" s="156"/>
      <c r="M343" s="157" t="s">
        <v>1</v>
      </c>
      <c r="N343" s="158" t="s">
        <v>43</v>
      </c>
      <c r="P343" s="140">
        <f>O343*H343</f>
        <v>0</v>
      </c>
      <c r="Q343" s="140">
        <v>0</v>
      </c>
      <c r="R343" s="140">
        <f>Q343*H343</f>
        <v>0</v>
      </c>
      <c r="S343" s="140">
        <v>0</v>
      </c>
      <c r="T343" s="141">
        <f>S343*H343</f>
        <v>0</v>
      </c>
      <c r="AR343" s="142" t="s">
        <v>167</v>
      </c>
      <c r="AT343" s="142" t="s">
        <v>215</v>
      </c>
      <c r="AU343" s="142" t="s">
        <v>88</v>
      </c>
      <c r="AY343" s="16" t="s">
        <v>120</v>
      </c>
      <c r="BE343" s="143">
        <f>IF(N343="základní",J343,0)</f>
        <v>0</v>
      </c>
      <c r="BF343" s="143">
        <f>IF(N343="snížená",J343,0)</f>
        <v>0</v>
      </c>
      <c r="BG343" s="143">
        <f>IF(N343="zákl. přenesená",J343,0)</f>
        <v>0</v>
      </c>
      <c r="BH343" s="143">
        <f>IF(N343="sníž. přenesená",J343,0)</f>
        <v>0</v>
      </c>
      <c r="BI343" s="143">
        <f>IF(N343="nulová",J343,0)</f>
        <v>0</v>
      </c>
      <c r="BJ343" s="16" t="s">
        <v>86</v>
      </c>
      <c r="BK343" s="143">
        <f>ROUND(I343*H343,2)</f>
        <v>0</v>
      </c>
      <c r="BL343" s="16" t="s">
        <v>127</v>
      </c>
      <c r="BM343" s="142" t="s">
        <v>534</v>
      </c>
    </row>
    <row r="344" spans="2:65" s="1" customFormat="1" ht="19.5">
      <c r="B344" s="31"/>
      <c r="D344" s="144" t="s">
        <v>129</v>
      </c>
      <c r="F344" s="145" t="s">
        <v>535</v>
      </c>
      <c r="I344" s="146"/>
      <c r="L344" s="31"/>
      <c r="M344" s="147"/>
      <c r="T344" s="55"/>
      <c r="AT344" s="16" t="s">
        <v>129</v>
      </c>
      <c r="AU344" s="16" t="s">
        <v>88</v>
      </c>
    </row>
    <row r="345" spans="2:65" s="1" customFormat="1" ht="24.2" customHeight="1">
      <c r="B345" s="31"/>
      <c r="C345" s="131" t="s">
        <v>536</v>
      </c>
      <c r="D345" s="131" t="s">
        <v>122</v>
      </c>
      <c r="E345" s="132" t="s">
        <v>537</v>
      </c>
      <c r="F345" s="133" t="s">
        <v>538</v>
      </c>
      <c r="G345" s="134" t="s">
        <v>229</v>
      </c>
      <c r="H345" s="135">
        <v>10.6</v>
      </c>
      <c r="I345" s="136"/>
      <c r="J345" s="137">
        <f>ROUND(I345*H345,2)</f>
        <v>0</v>
      </c>
      <c r="K345" s="133" t="s">
        <v>258</v>
      </c>
      <c r="L345" s="31"/>
      <c r="M345" s="138" t="s">
        <v>1</v>
      </c>
      <c r="N345" s="139" t="s">
        <v>43</v>
      </c>
      <c r="P345" s="140">
        <f>O345*H345</f>
        <v>0</v>
      </c>
      <c r="Q345" s="140">
        <v>0</v>
      </c>
      <c r="R345" s="140">
        <f>Q345*H345</f>
        <v>0</v>
      </c>
      <c r="S345" s="140">
        <v>0</v>
      </c>
      <c r="T345" s="141">
        <f>S345*H345</f>
        <v>0</v>
      </c>
      <c r="AR345" s="142" t="s">
        <v>127</v>
      </c>
      <c r="AT345" s="142" t="s">
        <v>122</v>
      </c>
      <c r="AU345" s="142" t="s">
        <v>88</v>
      </c>
      <c r="AY345" s="16" t="s">
        <v>120</v>
      </c>
      <c r="BE345" s="143">
        <f>IF(N345="základní",J345,0)</f>
        <v>0</v>
      </c>
      <c r="BF345" s="143">
        <f>IF(N345="snížená",J345,0)</f>
        <v>0</v>
      </c>
      <c r="BG345" s="143">
        <f>IF(N345="zákl. přenesená",J345,0)</f>
        <v>0</v>
      </c>
      <c r="BH345" s="143">
        <f>IF(N345="sníž. přenesená",J345,0)</f>
        <v>0</v>
      </c>
      <c r="BI345" s="143">
        <f>IF(N345="nulová",J345,0)</f>
        <v>0</v>
      </c>
      <c r="BJ345" s="16" t="s">
        <v>86</v>
      </c>
      <c r="BK345" s="143">
        <f>ROUND(I345*H345,2)</f>
        <v>0</v>
      </c>
      <c r="BL345" s="16" t="s">
        <v>127</v>
      </c>
      <c r="BM345" s="142" t="s">
        <v>539</v>
      </c>
    </row>
    <row r="346" spans="2:65" s="1" customFormat="1" ht="19.5">
      <c r="B346" s="31"/>
      <c r="D346" s="144" t="s">
        <v>129</v>
      </c>
      <c r="F346" s="145" t="s">
        <v>540</v>
      </c>
      <c r="I346" s="146"/>
      <c r="L346" s="31"/>
      <c r="M346" s="147"/>
      <c r="T346" s="55"/>
      <c r="AT346" s="16" t="s">
        <v>129</v>
      </c>
      <c r="AU346" s="16" t="s">
        <v>88</v>
      </c>
    </row>
    <row r="347" spans="2:65" s="12" customFormat="1" ht="11.25">
      <c r="B347" s="159"/>
      <c r="D347" s="144" t="s">
        <v>233</v>
      </c>
      <c r="E347" s="160" t="s">
        <v>1</v>
      </c>
      <c r="F347" s="161" t="s">
        <v>541</v>
      </c>
      <c r="H347" s="162">
        <v>10.6</v>
      </c>
      <c r="I347" s="163"/>
      <c r="L347" s="159"/>
      <c r="M347" s="164"/>
      <c r="T347" s="165"/>
      <c r="AT347" s="160" t="s">
        <v>233</v>
      </c>
      <c r="AU347" s="160" t="s">
        <v>88</v>
      </c>
      <c r="AV347" s="12" t="s">
        <v>88</v>
      </c>
      <c r="AW347" s="12" t="s">
        <v>32</v>
      </c>
      <c r="AX347" s="12" t="s">
        <v>86</v>
      </c>
      <c r="AY347" s="160" t="s">
        <v>120</v>
      </c>
    </row>
    <row r="348" spans="2:65" s="1" customFormat="1" ht="24.2" customHeight="1">
      <c r="B348" s="31"/>
      <c r="C348" s="131" t="s">
        <v>542</v>
      </c>
      <c r="D348" s="131" t="s">
        <v>122</v>
      </c>
      <c r="E348" s="132" t="s">
        <v>543</v>
      </c>
      <c r="F348" s="133" t="s">
        <v>544</v>
      </c>
      <c r="G348" s="134" t="s">
        <v>229</v>
      </c>
      <c r="H348" s="135">
        <v>5.6</v>
      </c>
      <c r="I348" s="136"/>
      <c r="J348" s="137">
        <f>ROUND(I348*H348,2)</f>
        <v>0</v>
      </c>
      <c r="K348" s="133" t="s">
        <v>126</v>
      </c>
      <c r="L348" s="31"/>
      <c r="M348" s="138" t="s">
        <v>1</v>
      </c>
      <c r="N348" s="139" t="s">
        <v>43</v>
      </c>
      <c r="P348" s="140">
        <f>O348*H348</f>
        <v>0</v>
      </c>
      <c r="Q348" s="140">
        <v>0</v>
      </c>
      <c r="R348" s="140">
        <f>Q348*H348</f>
        <v>0</v>
      </c>
      <c r="S348" s="140">
        <v>0</v>
      </c>
      <c r="T348" s="141">
        <f>S348*H348</f>
        <v>0</v>
      </c>
      <c r="AR348" s="142" t="s">
        <v>127</v>
      </c>
      <c r="AT348" s="142" t="s">
        <v>122</v>
      </c>
      <c r="AU348" s="142" t="s">
        <v>88</v>
      </c>
      <c r="AY348" s="16" t="s">
        <v>120</v>
      </c>
      <c r="BE348" s="143">
        <f>IF(N348="základní",J348,0)</f>
        <v>0</v>
      </c>
      <c r="BF348" s="143">
        <f>IF(N348="snížená",J348,0)</f>
        <v>0</v>
      </c>
      <c r="BG348" s="143">
        <f>IF(N348="zákl. přenesená",J348,0)</f>
        <v>0</v>
      </c>
      <c r="BH348" s="143">
        <f>IF(N348="sníž. přenesená",J348,0)</f>
        <v>0</v>
      </c>
      <c r="BI348" s="143">
        <f>IF(N348="nulová",J348,0)</f>
        <v>0</v>
      </c>
      <c r="BJ348" s="16" t="s">
        <v>86</v>
      </c>
      <c r="BK348" s="143">
        <f>ROUND(I348*H348,2)</f>
        <v>0</v>
      </c>
      <c r="BL348" s="16" t="s">
        <v>127</v>
      </c>
      <c r="BM348" s="142" t="s">
        <v>545</v>
      </c>
    </row>
    <row r="349" spans="2:65" s="1" customFormat="1" ht="19.5">
      <c r="B349" s="31"/>
      <c r="D349" s="144" t="s">
        <v>129</v>
      </c>
      <c r="F349" s="145" t="s">
        <v>546</v>
      </c>
      <c r="I349" s="146"/>
      <c r="L349" s="31"/>
      <c r="M349" s="147"/>
      <c r="T349" s="55"/>
      <c r="AT349" s="16" t="s">
        <v>129</v>
      </c>
      <c r="AU349" s="16" t="s">
        <v>88</v>
      </c>
    </row>
    <row r="350" spans="2:65" s="12" customFormat="1" ht="11.25">
      <c r="B350" s="159"/>
      <c r="D350" s="144" t="s">
        <v>233</v>
      </c>
      <c r="E350" s="160" t="s">
        <v>1</v>
      </c>
      <c r="F350" s="161" t="s">
        <v>547</v>
      </c>
      <c r="H350" s="162">
        <v>5.6</v>
      </c>
      <c r="I350" s="163"/>
      <c r="L350" s="159"/>
      <c r="M350" s="164"/>
      <c r="T350" s="165"/>
      <c r="AT350" s="160" t="s">
        <v>233</v>
      </c>
      <c r="AU350" s="160" t="s">
        <v>88</v>
      </c>
      <c r="AV350" s="12" t="s">
        <v>88</v>
      </c>
      <c r="AW350" s="12" t="s">
        <v>32</v>
      </c>
      <c r="AX350" s="12" t="s">
        <v>86</v>
      </c>
      <c r="AY350" s="160" t="s">
        <v>120</v>
      </c>
    </row>
    <row r="351" spans="2:65" s="1" customFormat="1" ht="16.5" customHeight="1">
      <c r="B351" s="31"/>
      <c r="C351" s="149" t="s">
        <v>548</v>
      </c>
      <c r="D351" s="149" t="s">
        <v>215</v>
      </c>
      <c r="E351" s="150" t="s">
        <v>549</v>
      </c>
      <c r="F351" s="151" t="s">
        <v>550</v>
      </c>
      <c r="G351" s="152" t="s">
        <v>223</v>
      </c>
      <c r="H351" s="153">
        <v>1.296</v>
      </c>
      <c r="I351" s="154"/>
      <c r="J351" s="155">
        <f>ROUND(I351*H351,2)</f>
        <v>0</v>
      </c>
      <c r="K351" s="151" t="s">
        <v>1</v>
      </c>
      <c r="L351" s="156"/>
      <c r="M351" s="157" t="s">
        <v>1</v>
      </c>
      <c r="N351" s="158" t="s">
        <v>43</v>
      </c>
      <c r="P351" s="140">
        <f>O351*H351</f>
        <v>0</v>
      </c>
      <c r="Q351" s="140">
        <v>0.33</v>
      </c>
      <c r="R351" s="140">
        <f>Q351*H351</f>
        <v>0.42768000000000006</v>
      </c>
      <c r="S351" s="140">
        <v>0</v>
      </c>
      <c r="T351" s="141">
        <f>S351*H351</f>
        <v>0</v>
      </c>
      <c r="AR351" s="142" t="s">
        <v>167</v>
      </c>
      <c r="AT351" s="142" t="s">
        <v>215</v>
      </c>
      <c r="AU351" s="142" t="s">
        <v>88</v>
      </c>
      <c r="AY351" s="16" t="s">
        <v>120</v>
      </c>
      <c r="BE351" s="143">
        <f>IF(N351="základní",J351,0)</f>
        <v>0</v>
      </c>
      <c r="BF351" s="143">
        <f>IF(N351="snížená",J351,0)</f>
        <v>0</v>
      </c>
      <c r="BG351" s="143">
        <f>IF(N351="zákl. přenesená",J351,0)</f>
        <v>0</v>
      </c>
      <c r="BH351" s="143">
        <f>IF(N351="sníž. přenesená",J351,0)</f>
        <v>0</v>
      </c>
      <c r="BI351" s="143">
        <f>IF(N351="nulová",J351,0)</f>
        <v>0</v>
      </c>
      <c r="BJ351" s="16" t="s">
        <v>86</v>
      </c>
      <c r="BK351" s="143">
        <f>ROUND(I351*H351,2)</f>
        <v>0</v>
      </c>
      <c r="BL351" s="16" t="s">
        <v>127</v>
      </c>
      <c r="BM351" s="142" t="s">
        <v>551</v>
      </c>
    </row>
    <row r="352" spans="2:65" s="1" customFormat="1" ht="11.25">
      <c r="B352" s="31"/>
      <c r="D352" s="144" t="s">
        <v>129</v>
      </c>
      <c r="F352" s="145" t="s">
        <v>550</v>
      </c>
      <c r="I352" s="146"/>
      <c r="L352" s="31"/>
      <c r="M352" s="147"/>
      <c r="T352" s="55"/>
      <c r="AT352" s="16" t="s">
        <v>129</v>
      </c>
      <c r="AU352" s="16" t="s">
        <v>88</v>
      </c>
    </row>
    <row r="353" spans="2:65" s="12" customFormat="1" ht="11.25">
      <c r="B353" s="159"/>
      <c r="D353" s="144" t="s">
        <v>233</v>
      </c>
      <c r="E353" s="160" t="s">
        <v>1</v>
      </c>
      <c r="F353" s="161" t="s">
        <v>552</v>
      </c>
      <c r="H353" s="162">
        <v>1.296</v>
      </c>
      <c r="I353" s="163"/>
      <c r="L353" s="159"/>
      <c r="M353" s="164"/>
      <c r="T353" s="165"/>
      <c r="AT353" s="160" t="s">
        <v>233</v>
      </c>
      <c r="AU353" s="160" t="s">
        <v>88</v>
      </c>
      <c r="AV353" s="12" t="s">
        <v>88</v>
      </c>
      <c r="AW353" s="12" t="s">
        <v>32</v>
      </c>
      <c r="AX353" s="12" t="s">
        <v>86</v>
      </c>
      <c r="AY353" s="160" t="s">
        <v>120</v>
      </c>
    </row>
    <row r="354" spans="2:65" s="1" customFormat="1" ht="16.5" customHeight="1">
      <c r="B354" s="31"/>
      <c r="C354" s="131" t="s">
        <v>553</v>
      </c>
      <c r="D354" s="131" t="s">
        <v>122</v>
      </c>
      <c r="E354" s="132" t="s">
        <v>554</v>
      </c>
      <c r="F354" s="133" t="s">
        <v>555</v>
      </c>
      <c r="G354" s="134" t="s">
        <v>223</v>
      </c>
      <c r="H354" s="135">
        <v>4.88</v>
      </c>
      <c r="I354" s="136"/>
      <c r="J354" s="137">
        <f>ROUND(I354*H354,2)</f>
        <v>0</v>
      </c>
      <c r="K354" s="133" t="s">
        <v>258</v>
      </c>
      <c r="L354" s="31"/>
      <c r="M354" s="138" t="s">
        <v>1</v>
      </c>
      <c r="N354" s="139" t="s">
        <v>43</v>
      </c>
      <c r="P354" s="140">
        <f>O354*H354</f>
        <v>0</v>
      </c>
      <c r="Q354" s="140">
        <v>0</v>
      </c>
      <c r="R354" s="140">
        <f>Q354*H354</f>
        <v>0</v>
      </c>
      <c r="S354" s="140">
        <v>0</v>
      </c>
      <c r="T354" s="141">
        <f>S354*H354</f>
        <v>0</v>
      </c>
      <c r="AR354" s="142" t="s">
        <v>127</v>
      </c>
      <c r="AT354" s="142" t="s">
        <v>122</v>
      </c>
      <c r="AU354" s="142" t="s">
        <v>88</v>
      </c>
      <c r="AY354" s="16" t="s">
        <v>120</v>
      </c>
      <c r="BE354" s="143">
        <f>IF(N354="základní",J354,0)</f>
        <v>0</v>
      </c>
      <c r="BF354" s="143">
        <f>IF(N354="snížená",J354,0)</f>
        <v>0</v>
      </c>
      <c r="BG354" s="143">
        <f>IF(N354="zákl. přenesená",J354,0)</f>
        <v>0</v>
      </c>
      <c r="BH354" s="143">
        <f>IF(N354="sníž. přenesená",J354,0)</f>
        <v>0</v>
      </c>
      <c r="BI354" s="143">
        <f>IF(N354="nulová",J354,0)</f>
        <v>0</v>
      </c>
      <c r="BJ354" s="16" t="s">
        <v>86</v>
      </c>
      <c r="BK354" s="143">
        <f>ROUND(I354*H354,2)</f>
        <v>0</v>
      </c>
      <c r="BL354" s="16" t="s">
        <v>127</v>
      </c>
      <c r="BM354" s="142" t="s">
        <v>556</v>
      </c>
    </row>
    <row r="355" spans="2:65" s="1" customFormat="1" ht="11.25">
      <c r="B355" s="31"/>
      <c r="D355" s="144" t="s">
        <v>129</v>
      </c>
      <c r="F355" s="145" t="s">
        <v>557</v>
      </c>
      <c r="I355" s="146"/>
      <c r="L355" s="31"/>
      <c r="M355" s="147"/>
      <c r="T355" s="55"/>
      <c r="AT355" s="16" t="s">
        <v>129</v>
      </c>
      <c r="AU355" s="16" t="s">
        <v>88</v>
      </c>
    </row>
    <row r="356" spans="2:65" s="12" customFormat="1" ht="11.25">
      <c r="B356" s="159"/>
      <c r="D356" s="144" t="s">
        <v>233</v>
      </c>
      <c r="E356" s="160" t="s">
        <v>1</v>
      </c>
      <c r="F356" s="161" t="s">
        <v>558</v>
      </c>
      <c r="H356" s="162">
        <v>4.88</v>
      </c>
      <c r="I356" s="163"/>
      <c r="L356" s="159"/>
      <c r="M356" s="164"/>
      <c r="T356" s="165"/>
      <c r="AT356" s="160" t="s">
        <v>233</v>
      </c>
      <c r="AU356" s="160" t="s">
        <v>88</v>
      </c>
      <c r="AV356" s="12" t="s">
        <v>88</v>
      </c>
      <c r="AW356" s="12" t="s">
        <v>32</v>
      </c>
      <c r="AX356" s="12" t="s">
        <v>86</v>
      </c>
      <c r="AY356" s="160" t="s">
        <v>120</v>
      </c>
    </row>
    <row r="357" spans="2:65" s="1" customFormat="1" ht="16.5" customHeight="1">
      <c r="B357" s="31"/>
      <c r="C357" s="149" t="s">
        <v>559</v>
      </c>
      <c r="D357" s="149" t="s">
        <v>215</v>
      </c>
      <c r="E357" s="150" t="s">
        <v>560</v>
      </c>
      <c r="F357" s="151" t="s">
        <v>561</v>
      </c>
      <c r="G357" s="152" t="s">
        <v>223</v>
      </c>
      <c r="H357" s="153">
        <v>4.88</v>
      </c>
      <c r="I357" s="154"/>
      <c r="J357" s="155">
        <f>ROUND(I357*H357,2)</f>
        <v>0</v>
      </c>
      <c r="K357" s="151" t="s">
        <v>1</v>
      </c>
      <c r="L357" s="156"/>
      <c r="M357" s="157" t="s">
        <v>1</v>
      </c>
      <c r="N357" s="158" t="s">
        <v>43</v>
      </c>
      <c r="P357" s="140">
        <f>O357*H357</f>
        <v>0</v>
      </c>
      <c r="Q357" s="140">
        <v>0</v>
      </c>
      <c r="R357" s="140">
        <f>Q357*H357</f>
        <v>0</v>
      </c>
      <c r="S357" s="140">
        <v>0</v>
      </c>
      <c r="T357" s="141">
        <f>S357*H357</f>
        <v>0</v>
      </c>
      <c r="AR357" s="142" t="s">
        <v>167</v>
      </c>
      <c r="AT357" s="142" t="s">
        <v>215</v>
      </c>
      <c r="AU357" s="142" t="s">
        <v>88</v>
      </c>
      <c r="AY357" s="16" t="s">
        <v>120</v>
      </c>
      <c r="BE357" s="143">
        <f>IF(N357="základní",J357,0)</f>
        <v>0</v>
      </c>
      <c r="BF357" s="143">
        <f>IF(N357="snížená",J357,0)</f>
        <v>0</v>
      </c>
      <c r="BG357" s="143">
        <f>IF(N357="zákl. přenesená",J357,0)</f>
        <v>0</v>
      </c>
      <c r="BH357" s="143">
        <f>IF(N357="sníž. přenesená",J357,0)</f>
        <v>0</v>
      </c>
      <c r="BI357" s="143">
        <f>IF(N357="nulová",J357,0)</f>
        <v>0</v>
      </c>
      <c r="BJ357" s="16" t="s">
        <v>86</v>
      </c>
      <c r="BK357" s="143">
        <f>ROUND(I357*H357,2)</f>
        <v>0</v>
      </c>
      <c r="BL357" s="16" t="s">
        <v>127</v>
      </c>
      <c r="BM357" s="142" t="s">
        <v>562</v>
      </c>
    </row>
    <row r="358" spans="2:65" s="1" customFormat="1" ht="11.25">
      <c r="B358" s="31"/>
      <c r="D358" s="144" t="s">
        <v>129</v>
      </c>
      <c r="F358" s="145" t="s">
        <v>561</v>
      </c>
      <c r="I358" s="146"/>
      <c r="L358" s="31"/>
      <c r="M358" s="147"/>
      <c r="T358" s="55"/>
      <c r="AT358" s="16" t="s">
        <v>129</v>
      </c>
      <c r="AU358" s="16" t="s">
        <v>88</v>
      </c>
    </row>
    <row r="359" spans="2:65" s="12" customFormat="1" ht="11.25">
      <c r="B359" s="159"/>
      <c r="D359" s="144" t="s">
        <v>233</v>
      </c>
      <c r="E359" s="160" t="s">
        <v>1</v>
      </c>
      <c r="F359" s="161" t="s">
        <v>563</v>
      </c>
      <c r="H359" s="162">
        <v>4.88</v>
      </c>
      <c r="I359" s="163"/>
      <c r="L359" s="159"/>
      <c r="M359" s="164"/>
      <c r="T359" s="165"/>
      <c r="AT359" s="160" t="s">
        <v>233</v>
      </c>
      <c r="AU359" s="160" t="s">
        <v>88</v>
      </c>
      <c r="AV359" s="12" t="s">
        <v>88</v>
      </c>
      <c r="AW359" s="12" t="s">
        <v>32</v>
      </c>
      <c r="AX359" s="12" t="s">
        <v>86</v>
      </c>
      <c r="AY359" s="160" t="s">
        <v>120</v>
      </c>
    </row>
    <row r="360" spans="2:65" s="1" customFormat="1" ht="24.2" customHeight="1">
      <c r="B360" s="31"/>
      <c r="C360" s="131" t="s">
        <v>564</v>
      </c>
      <c r="D360" s="131" t="s">
        <v>122</v>
      </c>
      <c r="E360" s="132" t="s">
        <v>565</v>
      </c>
      <c r="F360" s="133" t="s">
        <v>566</v>
      </c>
      <c r="G360" s="134" t="s">
        <v>125</v>
      </c>
      <c r="H360" s="135">
        <v>7</v>
      </c>
      <c r="I360" s="136"/>
      <c r="J360" s="137">
        <f>ROUND(I360*H360,2)</f>
        <v>0</v>
      </c>
      <c r="K360" s="133" t="s">
        <v>258</v>
      </c>
      <c r="L360" s="31"/>
      <c r="M360" s="138" t="s">
        <v>1</v>
      </c>
      <c r="N360" s="139" t="s">
        <v>43</v>
      </c>
      <c r="P360" s="140">
        <f>O360*H360</f>
        <v>0</v>
      </c>
      <c r="Q360" s="140">
        <v>2.0799999999999998E-3</v>
      </c>
      <c r="R360" s="140">
        <f>Q360*H360</f>
        <v>1.4559999999999998E-2</v>
      </c>
      <c r="S360" s="140">
        <v>0</v>
      </c>
      <c r="T360" s="141">
        <f>S360*H360</f>
        <v>0</v>
      </c>
      <c r="AR360" s="142" t="s">
        <v>127</v>
      </c>
      <c r="AT360" s="142" t="s">
        <v>122</v>
      </c>
      <c r="AU360" s="142" t="s">
        <v>88</v>
      </c>
      <c r="AY360" s="16" t="s">
        <v>120</v>
      </c>
      <c r="BE360" s="143">
        <f>IF(N360="základní",J360,0)</f>
        <v>0</v>
      </c>
      <c r="BF360" s="143">
        <f>IF(N360="snížená",J360,0)</f>
        <v>0</v>
      </c>
      <c r="BG360" s="143">
        <f>IF(N360="zákl. přenesená",J360,0)</f>
        <v>0</v>
      </c>
      <c r="BH360" s="143">
        <f>IF(N360="sníž. přenesená",J360,0)</f>
        <v>0</v>
      </c>
      <c r="BI360" s="143">
        <f>IF(N360="nulová",J360,0)</f>
        <v>0</v>
      </c>
      <c r="BJ360" s="16" t="s">
        <v>86</v>
      </c>
      <c r="BK360" s="143">
        <f>ROUND(I360*H360,2)</f>
        <v>0</v>
      </c>
      <c r="BL360" s="16" t="s">
        <v>127</v>
      </c>
      <c r="BM360" s="142" t="s">
        <v>567</v>
      </c>
    </row>
    <row r="361" spans="2:65" s="1" customFormat="1" ht="19.5">
      <c r="B361" s="31"/>
      <c r="D361" s="144" t="s">
        <v>129</v>
      </c>
      <c r="F361" s="145" t="s">
        <v>568</v>
      </c>
      <c r="I361" s="146"/>
      <c r="L361" s="31"/>
      <c r="M361" s="147"/>
      <c r="T361" s="55"/>
      <c r="AT361" s="16" t="s">
        <v>129</v>
      </c>
      <c r="AU361" s="16" t="s">
        <v>88</v>
      </c>
    </row>
    <row r="362" spans="2:65" s="1" customFormat="1" ht="24.2" customHeight="1">
      <c r="B362" s="31"/>
      <c r="C362" s="149" t="s">
        <v>569</v>
      </c>
      <c r="D362" s="149" t="s">
        <v>215</v>
      </c>
      <c r="E362" s="150" t="s">
        <v>570</v>
      </c>
      <c r="F362" s="151" t="s">
        <v>571</v>
      </c>
      <c r="G362" s="152" t="s">
        <v>461</v>
      </c>
      <c r="H362" s="153">
        <v>24.5</v>
      </c>
      <c r="I362" s="154"/>
      <c r="J362" s="155">
        <f>ROUND(I362*H362,2)</f>
        <v>0</v>
      </c>
      <c r="K362" s="151" t="s">
        <v>1</v>
      </c>
      <c r="L362" s="156"/>
      <c r="M362" s="157" t="s">
        <v>1</v>
      </c>
      <c r="N362" s="158" t="s">
        <v>43</v>
      </c>
      <c r="P362" s="140">
        <f>O362*H362</f>
        <v>0</v>
      </c>
      <c r="Q362" s="140">
        <v>0</v>
      </c>
      <c r="R362" s="140">
        <f>Q362*H362</f>
        <v>0</v>
      </c>
      <c r="S362" s="140">
        <v>0</v>
      </c>
      <c r="T362" s="141">
        <f>S362*H362</f>
        <v>0</v>
      </c>
      <c r="AR362" s="142" t="s">
        <v>167</v>
      </c>
      <c r="AT362" s="142" t="s">
        <v>215</v>
      </c>
      <c r="AU362" s="142" t="s">
        <v>88</v>
      </c>
      <c r="AY362" s="16" t="s">
        <v>120</v>
      </c>
      <c r="BE362" s="143">
        <f>IF(N362="základní",J362,0)</f>
        <v>0</v>
      </c>
      <c r="BF362" s="143">
        <f>IF(N362="snížená",J362,0)</f>
        <v>0</v>
      </c>
      <c r="BG362" s="143">
        <f>IF(N362="zákl. přenesená",J362,0)</f>
        <v>0</v>
      </c>
      <c r="BH362" s="143">
        <f>IF(N362="sníž. přenesená",J362,0)</f>
        <v>0</v>
      </c>
      <c r="BI362" s="143">
        <f>IF(N362="nulová",J362,0)</f>
        <v>0</v>
      </c>
      <c r="BJ362" s="16" t="s">
        <v>86</v>
      </c>
      <c r="BK362" s="143">
        <f>ROUND(I362*H362,2)</f>
        <v>0</v>
      </c>
      <c r="BL362" s="16" t="s">
        <v>127</v>
      </c>
      <c r="BM362" s="142" t="s">
        <v>572</v>
      </c>
    </row>
    <row r="363" spans="2:65" s="1" customFormat="1" ht="11.25">
      <c r="B363" s="31"/>
      <c r="D363" s="144" t="s">
        <v>129</v>
      </c>
      <c r="F363" s="145" t="s">
        <v>571</v>
      </c>
      <c r="I363" s="146"/>
      <c r="L363" s="31"/>
      <c r="M363" s="147"/>
      <c r="T363" s="55"/>
      <c r="AT363" s="16" t="s">
        <v>129</v>
      </c>
      <c r="AU363" s="16" t="s">
        <v>88</v>
      </c>
    </row>
    <row r="364" spans="2:65" s="12" customFormat="1" ht="11.25">
      <c r="B364" s="159"/>
      <c r="D364" s="144" t="s">
        <v>233</v>
      </c>
      <c r="E364" s="160" t="s">
        <v>1</v>
      </c>
      <c r="F364" s="161" t="s">
        <v>573</v>
      </c>
      <c r="H364" s="162">
        <v>24.5</v>
      </c>
      <c r="I364" s="163"/>
      <c r="L364" s="159"/>
      <c r="M364" s="164"/>
      <c r="T364" s="165"/>
      <c r="AT364" s="160" t="s">
        <v>233</v>
      </c>
      <c r="AU364" s="160" t="s">
        <v>88</v>
      </c>
      <c r="AV364" s="12" t="s">
        <v>88</v>
      </c>
      <c r="AW364" s="12" t="s">
        <v>32</v>
      </c>
      <c r="AX364" s="12" t="s">
        <v>86</v>
      </c>
      <c r="AY364" s="160" t="s">
        <v>120</v>
      </c>
    </row>
    <row r="365" spans="2:65" s="11" customFormat="1" ht="22.9" customHeight="1">
      <c r="B365" s="119"/>
      <c r="D365" s="120" t="s">
        <v>77</v>
      </c>
      <c r="E365" s="129" t="s">
        <v>574</v>
      </c>
      <c r="F365" s="129" t="s">
        <v>575</v>
      </c>
      <c r="I365" s="122"/>
      <c r="J365" s="130">
        <f>BK365</f>
        <v>0</v>
      </c>
      <c r="L365" s="119"/>
      <c r="M365" s="124"/>
      <c r="P365" s="125">
        <f>SUM(P366:P367)</f>
        <v>0</v>
      </c>
      <c r="R365" s="125">
        <f>SUM(R366:R367)</f>
        <v>0</v>
      </c>
      <c r="T365" s="126">
        <f>SUM(T366:T367)</f>
        <v>0</v>
      </c>
      <c r="AR365" s="120" t="s">
        <v>86</v>
      </c>
      <c r="AT365" s="127" t="s">
        <v>77</v>
      </c>
      <c r="AU365" s="127" t="s">
        <v>86</v>
      </c>
      <c r="AY365" s="120" t="s">
        <v>120</v>
      </c>
      <c r="BK365" s="128">
        <f>SUM(BK366:BK367)</f>
        <v>0</v>
      </c>
    </row>
    <row r="366" spans="2:65" s="1" customFormat="1" ht="24.2" customHeight="1">
      <c r="B366" s="31"/>
      <c r="C366" s="131" t="s">
        <v>576</v>
      </c>
      <c r="D366" s="131" t="s">
        <v>122</v>
      </c>
      <c r="E366" s="132" t="s">
        <v>577</v>
      </c>
      <c r="F366" s="133" t="s">
        <v>578</v>
      </c>
      <c r="G366" s="134" t="s">
        <v>477</v>
      </c>
      <c r="H366" s="135">
        <v>12.406000000000001</v>
      </c>
      <c r="I366" s="136"/>
      <c r="J366" s="137">
        <f>ROUND(I366*H366,2)</f>
        <v>0</v>
      </c>
      <c r="K366" s="133" t="s">
        <v>258</v>
      </c>
      <c r="L366" s="31"/>
      <c r="M366" s="138" t="s">
        <v>1</v>
      </c>
      <c r="N366" s="139" t="s">
        <v>43</v>
      </c>
      <c r="P366" s="140">
        <f>O366*H366</f>
        <v>0</v>
      </c>
      <c r="Q366" s="140">
        <v>0</v>
      </c>
      <c r="R366" s="140">
        <f>Q366*H366</f>
        <v>0</v>
      </c>
      <c r="S366" s="140">
        <v>0</v>
      </c>
      <c r="T366" s="141">
        <f>S366*H366</f>
        <v>0</v>
      </c>
      <c r="AR366" s="142" t="s">
        <v>127</v>
      </c>
      <c r="AT366" s="142" t="s">
        <v>122</v>
      </c>
      <c r="AU366" s="142" t="s">
        <v>88</v>
      </c>
      <c r="AY366" s="16" t="s">
        <v>120</v>
      </c>
      <c r="BE366" s="143">
        <f>IF(N366="základní",J366,0)</f>
        <v>0</v>
      </c>
      <c r="BF366" s="143">
        <f>IF(N366="snížená",J366,0)</f>
        <v>0</v>
      </c>
      <c r="BG366" s="143">
        <f>IF(N366="zákl. přenesená",J366,0)</f>
        <v>0</v>
      </c>
      <c r="BH366" s="143">
        <f>IF(N366="sníž. přenesená",J366,0)</f>
        <v>0</v>
      </c>
      <c r="BI366" s="143">
        <f>IF(N366="nulová",J366,0)</f>
        <v>0</v>
      </c>
      <c r="BJ366" s="16" t="s">
        <v>86</v>
      </c>
      <c r="BK366" s="143">
        <f>ROUND(I366*H366,2)</f>
        <v>0</v>
      </c>
      <c r="BL366" s="16" t="s">
        <v>127</v>
      </c>
      <c r="BM366" s="142" t="s">
        <v>579</v>
      </c>
    </row>
    <row r="367" spans="2:65" s="1" customFormat="1" ht="19.5">
      <c r="B367" s="31"/>
      <c r="D367" s="144" t="s">
        <v>129</v>
      </c>
      <c r="F367" s="145" t="s">
        <v>580</v>
      </c>
      <c r="I367" s="146"/>
      <c r="L367" s="31"/>
      <c r="M367" s="179"/>
      <c r="N367" s="180"/>
      <c r="O367" s="180"/>
      <c r="P367" s="180"/>
      <c r="Q367" s="180"/>
      <c r="R367" s="180"/>
      <c r="S367" s="180"/>
      <c r="T367" s="181"/>
      <c r="AT367" s="16" t="s">
        <v>129</v>
      </c>
      <c r="AU367" s="16" t="s">
        <v>88</v>
      </c>
    </row>
    <row r="368" spans="2:65" s="1" customFormat="1" ht="6.95" customHeight="1">
      <c r="B368" s="43"/>
      <c r="C368" s="44"/>
      <c r="D368" s="44"/>
      <c r="E368" s="44"/>
      <c r="F368" s="44"/>
      <c r="G368" s="44"/>
      <c r="H368" s="44"/>
      <c r="I368" s="44"/>
      <c r="J368" s="44"/>
      <c r="K368" s="44"/>
      <c r="L368" s="31"/>
    </row>
  </sheetData>
  <sheetProtection algorithmName="SHA-512" hashValue="BQiTd37+Y2UezKCIHEc4e+m9Xc8pKWEjMYqQuba7jioIym0+1CAuGgfJUzw5pLgGizNY0haAkkNSiKAF3LJNvA==" saltValue="HFEcP0JDmOy7ICs5M3NZDuJHFWq3/8S4oNgFjNrVzGZQAUhawloWb4rz7oWwHmMiT994Rytg+mo5Ry+yFxmW8g==" spinCount="100000" sheet="1" objects="1" scenarios="1" formatColumns="0" formatRows="0" autoFilter="0"/>
  <autoFilter ref="C118:K367" xr:uid="{00000000-0009-0000-0000-000001000000}"/>
  <mergeCells count="9">
    <mergeCell ref="E87:H87"/>
    <mergeCell ref="E109:H109"/>
    <mergeCell ref="E111:H111"/>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2:BM302"/>
  <sheetViews>
    <sheetView showGridLines="0" topLeftCell="A69" workbookViewId="0">
      <selection activeCell="X30" sqref="X30"/>
    </sheetView>
  </sheetViews>
  <sheetFormatPr defaultRowHeight="1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186"/>
      <c r="M2" s="186"/>
      <c r="N2" s="186"/>
      <c r="O2" s="186"/>
      <c r="P2" s="186"/>
      <c r="Q2" s="186"/>
      <c r="R2" s="186"/>
      <c r="S2" s="186"/>
      <c r="T2" s="186"/>
      <c r="U2" s="186"/>
      <c r="V2" s="186"/>
      <c r="AT2" s="16" t="s">
        <v>91</v>
      </c>
    </row>
    <row r="3" spans="2:46" ht="6.95" customHeight="1">
      <c r="B3" s="17"/>
      <c r="C3" s="18"/>
      <c r="D3" s="18"/>
      <c r="E3" s="18"/>
      <c r="F3" s="18"/>
      <c r="G3" s="18"/>
      <c r="H3" s="18"/>
      <c r="I3" s="18"/>
      <c r="J3" s="18"/>
      <c r="K3" s="18"/>
      <c r="L3" s="19"/>
      <c r="AT3" s="16" t="s">
        <v>88</v>
      </c>
    </row>
    <row r="4" spans="2:46" ht="24.95" customHeight="1">
      <c r="B4" s="19"/>
      <c r="D4" s="20" t="s">
        <v>92</v>
      </c>
      <c r="L4" s="19"/>
      <c r="M4" s="87" t="s">
        <v>10</v>
      </c>
      <c r="AT4" s="16" t="s">
        <v>4</v>
      </c>
    </row>
    <row r="5" spans="2:46" ht="6.95" customHeight="1">
      <c r="B5" s="19"/>
      <c r="L5" s="19"/>
    </row>
    <row r="6" spans="2:46" ht="12" customHeight="1">
      <c r="B6" s="19"/>
      <c r="D6" s="26" t="s">
        <v>16</v>
      </c>
      <c r="L6" s="19"/>
    </row>
    <row r="7" spans="2:46" ht="16.5" customHeight="1">
      <c r="B7" s="19"/>
      <c r="E7" s="220" t="str">
        <f>'Rekapitulace stavby'!K6</f>
        <v>Parkovací dům Oblastní nemocnice Trutnov-DPS</v>
      </c>
      <c r="F7" s="221"/>
      <c r="G7" s="221"/>
      <c r="H7" s="221"/>
      <c r="L7" s="19"/>
    </row>
    <row r="8" spans="2:46" s="1" customFormat="1" ht="12" customHeight="1">
      <c r="B8" s="31"/>
      <c r="D8" s="26" t="s">
        <v>93</v>
      </c>
      <c r="L8" s="31"/>
    </row>
    <row r="9" spans="2:46" s="1" customFormat="1" ht="16.5" customHeight="1">
      <c r="B9" s="31"/>
      <c r="E9" s="201" t="s">
        <v>581</v>
      </c>
      <c r="F9" s="222"/>
      <c r="G9" s="222"/>
      <c r="H9" s="222"/>
      <c r="L9" s="31"/>
    </row>
    <row r="10" spans="2:46" s="1" customFormat="1" ht="11.25">
      <c r="B10" s="31"/>
      <c r="L10" s="31"/>
    </row>
    <row r="11" spans="2:46" s="1" customFormat="1" ht="12" customHeight="1">
      <c r="B11" s="31"/>
      <c r="D11" s="26" t="s">
        <v>18</v>
      </c>
      <c r="F11" s="24" t="s">
        <v>1</v>
      </c>
      <c r="I11" s="26" t="s">
        <v>19</v>
      </c>
      <c r="J11" s="24" t="s">
        <v>1</v>
      </c>
      <c r="L11" s="31"/>
    </row>
    <row r="12" spans="2:46" s="1" customFormat="1" ht="12" customHeight="1">
      <c r="B12" s="31"/>
      <c r="D12" s="26" t="s">
        <v>20</v>
      </c>
      <c r="F12" s="24" t="s">
        <v>21</v>
      </c>
      <c r="I12" s="26" t="s">
        <v>22</v>
      </c>
      <c r="J12" s="51" t="str">
        <f>'Rekapitulace stavby'!AN8</f>
        <v>21. 11. 2024</v>
      </c>
      <c r="L12" s="31"/>
    </row>
    <row r="13" spans="2:46" s="1" customFormat="1" ht="10.9" customHeight="1">
      <c r="B13" s="31"/>
      <c r="L13" s="31"/>
    </row>
    <row r="14" spans="2:46" s="1" customFormat="1" ht="12" customHeight="1">
      <c r="B14" s="31"/>
      <c r="D14" s="26" t="s">
        <v>24</v>
      </c>
      <c r="I14" s="26" t="s">
        <v>25</v>
      </c>
      <c r="J14" s="24" t="s">
        <v>1</v>
      </c>
      <c r="L14" s="31"/>
    </row>
    <row r="15" spans="2:46" s="1" customFormat="1" ht="18" customHeight="1">
      <c r="B15" s="31"/>
      <c r="E15" s="24" t="s">
        <v>26</v>
      </c>
      <c r="I15" s="26" t="s">
        <v>27</v>
      </c>
      <c r="J15" s="24" t="s">
        <v>1</v>
      </c>
      <c r="L15" s="31"/>
    </row>
    <row r="16" spans="2:46" s="1" customFormat="1" ht="6.95" customHeight="1">
      <c r="B16" s="31"/>
      <c r="L16" s="31"/>
    </row>
    <row r="17" spans="2:12" s="1" customFormat="1" ht="12" customHeight="1">
      <c r="B17" s="31"/>
      <c r="D17" s="26" t="s">
        <v>28</v>
      </c>
      <c r="I17" s="26" t="s">
        <v>25</v>
      </c>
      <c r="J17" s="27" t="str">
        <f>'Rekapitulace stavby'!AN13</f>
        <v>Vyplň údaj</v>
      </c>
      <c r="L17" s="31"/>
    </row>
    <row r="18" spans="2:12" s="1" customFormat="1" ht="18" customHeight="1">
      <c r="B18" s="31"/>
      <c r="E18" s="223" t="str">
        <f>'Rekapitulace stavby'!E14</f>
        <v>Vyplň údaj</v>
      </c>
      <c r="F18" s="185"/>
      <c r="G18" s="185"/>
      <c r="H18" s="185"/>
      <c r="I18" s="26" t="s">
        <v>27</v>
      </c>
      <c r="J18" s="27" t="str">
        <f>'Rekapitulace stavby'!AN14</f>
        <v>Vyplň údaj</v>
      </c>
      <c r="L18" s="31"/>
    </row>
    <row r="19" spans="2:12" s="1" customFormat="1" ht="6.95" customHeight="1">
      <c r="B19" s="31"/>
      <c r="L19" s="31"/>
    </row>
    <row r="20" spans="2:12" s="1" customFormat="1" ht="12" customHeight="1">
      <c r="B20" s="31"/>
      <c r="D20" s="26" t="s">
        <v>30</v>
      </c>
      <c r="I20" s="26" t="s">
        <v>25</v>
      </c>
      <c r="J20" s="24" t="s">
        <v>1</v>
      </c>
      <c r="L20" s="31"/>
    </row>
    <row r="21" spans="2:12" s="1" customFormat="1" ht="18" customHeight="1">
      <c r="B21" s="31"/>
      <c r="E21" s="24" t="s">
        <v>31</v>
      </c>
      <c r="I21" s="26" t="s">
        <v>27</v>
      </c>
      <c r="J21" s="24" t="s">
        <v>1</v>
      </c>
      <c r="L21" s="31"/>
    </row>
    <row r="22" spans="2:12" s="1" customFormat="1" ht="6.95" customHeight="1">
      <c r="B22" s="31"/>
      <c r="L22" s="31"/>
    </row>
    <row r="23" spans="2:12" s="1" customFormat="1" ht="12" customHeight="1">
      <c r="B23" s="31"/>
      <c r="D23" s="26" t="s">
        <v>33</v>
      </c>
      <c r="I23" s="26" t="s">
        <v>25</v>
      </c>
      <c r="J23" s="24" t="s">
        <v>34</v>
      </c>
      <c r="L23" s="31"/>
    </row>
    <row r="24" spans="2:12" s="1" customFormat="1" ht="18" customHeight="1">
      <c r="B24" s="31"/>
      <c r="E24" s="24" t="s">
        <v>35</v>
      </c>
      <c r="I24" s="26" t="s">
        <v>27</v>
      </c>
      <c r="J24" s="24" t="s">
        <v>36</v>
      </c>
      <c r="L24" s="31"/>
    </row>
    <row r="25" spans="2:12" s="1" customFormat="1" ht="6.95" customHeight="1">
      <c r="B25" s="31"/>
      <c r="L25" s="31"/>
    </row>
    <row r="26" spans="2:12" s="1" customFormat="1" ht="12" customHeight="1">
      <c r="B26" s="31"/>
      <c r="D26" s="26" t="s">
        <v>37</v>
      </c>
      <c r="L26" s="31"/>
    </row>
    <row r="27" spans="2:12" s="7" customFormat="1" ht="16.5" customHeight="1">
      <c r="B27" s="88"/>
      <c r="E27" s="190" t="s">
        <v>1</v>
      </c>
      <c r="F27" s="190"/>
      <c r="G27" s="190"/>
      <c r="H27" s="190"/>
      <c r="L27" s="88"/>
    </row>
    <row r="28" spans="2:12" s="1" customFormat="1" ht="6.95" customHeight="1">
      <c r="B28" s="31"/>
      <c r="L28" s="31"/>
    </row>
    <row r="29" spans="2:12" s="1" customFormat="1" ht="6.95" customHeight="1">
      <c r="B29" s="31"/>
      <c r="D29" s="52"/>
      <c r="E29" s="52"/>
      <c r="F29" s="52"/>
      <c r="G29" s="52"/>
      <c r="H29" s="52"/>
      <c r="I29" s="52"/>
      <c r="J29" s="52"/>
      <c r="K29" s="52"/>
      <c r="L29" s="31"/>
    </row>
    <row r="30" spans="2:12" s="1" customFormat="1" ht="25.35" customHeight="1">
      <c r="B30" s="31"/>
      <c r="D30" s="89" t="s">
        <v>38</v>
      </c>
      <c r="J30" s="65">
        <f>ROUND(J119, 2)</f>
        <v>0</v>
      </c>
      <c r="L30" s="31"/>
    </row>
    <row r="31" spans="2:12" s="1" customFormat="1" ht="6.95" customHeight="1">
      <c r="B31" s="31"/>
      <c r="D31" s="52"/>
      <c r="E31" s="52"/>
      <c r="F31" s="52"/>
      <c r="G31" s="52"/>
      <c r="H31" s="52"/>
      <c r="I31" s="52"/>
      <c r="J31" s="52"/>
      <c r="K31" s="52"/>
      <c r="L31" s="31"/>
    </row>
    <row r="32" spans="2:12" s="1" customFormat="1" ht="14.45" customHeight="1">
      <c r="B32" s="31"/>
      <c r="F32" s="34" t="s">
        <v>40</v>
      </c>
      <c r="I32" s="34" t="s">
        <v>39</v>
      </c>
      <c r="J32" s="34" t="s">
        <v>41</v>
      </c>
      <c r="L32" s="31"/>
    </row>
    <row r="33" spans="2:12" s="1" customFormat="1" ht="14.45" customHeight="1">
      <c r="B33" s="31"/>
      <c r="D33" s="54" t="s">
        <v>42</v>
      </c>
      <c r="E33" s="26" t="s">
        <v>43</v>
      </c>
      <c r="F33" s="90">
        <f>ROUND((SUM(BE119:BE301)),  2)</f>
        <v>0</v>
      </c>
      <c r="I33" s="91">
        <v>0.21</v>
      </c>
      <c r="J33" s="90">
        <f>ROUND(((SUM(BE119:BE301))*I33),  2)</f>
        <v>0</v>
      </c>
      <c r="L33" s="31"/>
    </row>
    <row r="34" spans="2:12" s="1" customFormat="1" ht="14.45" customHeight="1">
      <c r="B34" s="31"/>
      <c r="E34" s="26" t="s">
        <v>44</v>
      </c>
      <c r="F34" s="90">
        <f>ROUND((SUM(BF119:BF301)),  2)</f>
        <v>0</v>
      </c>
      <c r="I34" s="91">
        <v>0.12</v>
      </c>
      <c r="J34" s="90">
        <f>ROUND(((SUM(BF119:BF301))*I34),  2)</f>
        <v>0</v>
      </c>
      <c r="L34" s="31"/>
    </row>
    <row r="35" spans="2:12" s="1" customFormat="1" ht="14.45" hidden="1" customHeight="1">
      <c r="B35" s="31"/>
      <c r="E35" s="26" t="s">
        <v>45</v>
      </c>
      <c r="F35" s="90">
        <f>ROUND((SUM(BG119:BG301)),  2)</f>
        <v>0</v>
      </c>
      <c r="I35" s="91">
        <v>0.21</v>
      </c>
      <c r="J35" s="90">
        <f>0</f>
        <v>0</v>
      </c>
      <c r="L35" s="31"/>
    </row>
    <row r="36" spans="2:12" s="1" customFormat="1" ht="14.45" hidden="1" customHeight="1">
      <c r="B36" s="31"/>
      <c r="E36" s="26" t="s">
        <v>46</v>
      </c>
      <c r="F36" s="90">
        <f>ROUND((SUM(BH119:BH301)),  2)</f>
        <v>0</v>
      </c>
      <c r="I36" s="91">
        <v>0.12</v>
      </c>
      <c r="J36" s="90">
        <f>0</f>
        <v>0</v>
      </c>
      <c r="L36" s="31"/>
    </row>
    <row r="37" spans="2:12" s="1" customFormat="1" ht="14.45" hidden="1" customHeight="1">
      <c r="B37" s="31"/>
      <c r="E37" s="26" t="s">
        <v>47</v>
      </c>
      <c r="F37" s="90">
        <f>ROUND((SUM(BI119:BI301)),  2)</f>
        <v>0</v>
      </c>
      <c r="I37" s="91">
        <v>0</v>
      </c>
      <c r="J37" s="90">
        <f>0</f>
        <v>0</v>
      </c>
      <c r="L37" s="31"/>
    </row>
    <row r="38" spans="2:12" s="1" customFormat="1" ht="6.95" customHeight="1">
      <c r="B38" s="31"/>
      <c r="L38" s="31"/>
    </row>
    <row r="39" spans="2:12" s="1" customFormat="1" ht="25.35" customHeight="1">
      <c r="B39" s="31"/>
      <c r="C39" s="92"/>
      <c r="D39" s="93" t="s">
        <v>48</v>
      </c>
      <c r="E39" s="56"/>
      <c r="F39" s="56"/>
      <c r="G39" s="94" t="s">
        <v>49</v>
      </c>
      <c r="H39" s="95" t="s">
        <v>50</v>
      </c>
      <c r="I39" s="56"/>
      <c r="J39" s="96">
        <f>SUM(J30:J37)</f>
        <v>0</v>
      </c>
      <c r="K39" s="97"/>
      <c r="L39" s="31"/>
    </row>
    <row r="40" spans="2:12" s="1" customFormat="1" ht="14.45" customHeight="1">
      <c r="B40" s="31"/>
      <c r="L40" s="31"/>
    </row>
    <row r="41" spans="2:12" ht="14.45" customHeight="1">
      <c r="B41" s="19"/>
      <c r="L41" s="19"/>
    </row>
    <row r="42" spans="2:12" ht="14.45" customHeight="1">
      <c r="B42" s="19"/>
      <c r="L42" s="19"/>
    </row>
    <row r="43" spans="2:12" ht="14.45" customHeight="1">
      <c r="B43" s="19"/>
      <c r="L43" s="19"/>
    </row>
    <row r="44" spans="2:12" ht="14.45" customHeight="1">
      <c r="B44" s="19"/>
      <c r="L44" s="19"/>
    </row>
    <row r="45" spans="2:12" ht="14.45" customHeight="1">
      <c r="B45" s="19"/>
      <c r="L45" s="19"/>
    </row>
    <row r="46" spans="2:12" ht="14.45" customHeight="1">
      <c r="B46" s="19"/>
      <c r="L46" s="19"/>
    </row>
    <row r="47" spans="2:12" ht="14.45" customHeight="1">
      <c r="B47" s="19"/>
      <c r="L47" s="19"/>
    </row>
    <row r="48" spans="2:12" ht="14.45" customHeight="1">
      <c r="B48" s="19"/>
      <c r="L48" s="19"/>
    </row>
    <row r="49" spans="2:12" ht="14.45" customHeight="1">
      <c r="B49" s="19"/>
      <c r="L49" s="19"/>
    </row>
    <row r="50" spans="2:12" s="1" customFormat="1" ht="14.45" customHeight="1">
      <c r="B50" s="31"/>
      <c r="D50" s="40" t="s">
        <v>51</v>
      </c>
      <c r="E50" s="41"/>
      <c r="F50" s="41"/>
      <c r="G50" s="40" t="s">
        <v>52</v>
      </c>
      <c r="H50" s="41"/>
      <c r="I50" s="41"/>
      <c r="J50" s="41"/>
      <c r="K50" s="41"/>
      <c r="L50" s="31"/>
    </row>
    <row r="51" spans="2:12" ht="11.25">
      <c r="B51" s="19"/>
      <c r="L51" s="19"/>
    </row>
    <row r="52" spans="2:12" ht="11.25">
      <c r="B52" s="19"/>
      <c r="L52" s="19"/>
    </row>
    <row r="53" spans="2:12" ht="11.25">
      <c r="B53" s="19"/>
      <c r="L53" s="19"/>
    </row>
    <row r="54" spans="2:12" ht="11.25">
      <c r="B54" s="19"/>
      <c r="L54" s="19"/>
    </row>
    <row r="55" spans="2:12" ht="11.25">
      <c r="B55" s="19"/>
      <c r="L55" s="19"/>
    </row>
    <row r="56" spans="2:12" ht="11.25">
      <c r="B56" s="19"/>
      <c r="L56" s="19"/>
    </row>
    <row r="57" spans="2:12" ht="11.25">
      <c r="B57" s="19"/>
      <c r="L57" s="19"/>
    </row>
    <row r="58" spans="2:12" ht="11.25">
      <c r="B58" s="19"/>
      <c r="L58" s="19"/>
    </row>
    <row r="59" spans="2:12" ht="11.25">
      <c r="B59" s="19"/>
      <c r="L59" s="19"/>
    </row>
    <row r="60" spans="2:12" ht="11.25">
      <c r="B60" s="19"/>
      <c r="L60" s="19"/>
    </row>
    <row r="61" spans="2:12" s="1" customFormat="1" ht="12.75">
      <c r="B61" s="31"/>
      <c r="D61" s="42" t="s">
        <v>53</v>
      </c>
      <c r="E61" s="33"/>
      <c r="F61" s="98" t="s">
        <v>54</v>
      </c>
      <c r="G61" s="42" t="s">
        <v>53</v>
      </c>
      <c r="H61" s="33"/>
      <c r="I61" s="33"/>
      <c r="J61" s="99" t="s">
        <v>54</v>
      </c>
      <c r="K61" s="33"/>
      <c r="L61" s="31"/>
    </row>
    <row r="62" spans="2:12" ht="11.25">
      <c r="B62" s="19"/>
      <c r="L62" s="19"/>
    </row>
    <row r="63" spans="2:12" ht="11.25">
      <c r="B63" s="19"/>
      <c r="L63" s="19"/>
    </row>
    <row r="64" spans="2:12" ht="11.25">
      <c r="B64" s="19"/>
      <c r="L64" s="19"/>
    </row>
    <row r="65" spans="2:12" s="1" customFormat="1" ht="12.75">
      <c r="B65" s="31"/>
      <c r="D65" s="40" t="s">
        <v>55</v>
      </c>
      <c r="E65" s="41"/>
      <c r="F65" s="41"/>
      <c r="G65" s="40" t="s">
        <v>56</v>
      </c>
      <c r="H65" s="41"/>
      <c r="I65" s="41"/>
      <c r="J65" s="41"/>
      <c r="K65" s="41"/>
      <c r="L65" s="31"/>
    </row>
    <row r="66" spans="2:12" ht="11.25">
      <c r="B66" s="19"/>
      <c r="L66" s="19"/>
    </row>
    <row r="67" spans="2:12" ht="11.25">
      <c r="B67" s="19"/>
      <c r="L67" s="19"/>
    </row>
    <row r="68" spans="2:12" ht="11.25">
      <c r="B68" s="19"/>
      <c r="L68" s="19"/>
    </row>
    <row r="69" spans="2:12" ht="11.25">
      <c r="B69" s="19"/>
      <c r="L69" s="19"/>
    </row>
    <row r="70" spans="2:12" ht="11.25">
      <c r="B70" s="19"/>
      <c r="L70" s="19"/>
    </row>
    <row r="71" spans="2:12" ht="11.25">
      <c r="B71" s="19"/>
      <c r="L71" s="19"/>
    </row>
    <row r="72" spans="2:12" ht="11.25">
      <c r="B72" s="19"/>
      <c r="L72" s="19"/>
    </row>
    <row r="73" spans="2:12" ht="11.25">
      <c r="B73" s="19"/>
      <c r="L73" s="19"/>
    </row>
    <row r="74" spans="2:12" ht="11.25">
      <c r="B74" s="19"/>
      <c r="L74" s="19"/>
    </row>
    <row r="75" spans="2:12" ht="11.25">
      <c r="B75" s="19"/>
      <c r="L75" s="19"/>
    </row>
    <row r="76" spans="2:12" s="1" customFormat="1" ht="12.75">
      <c r="B76" s="31"/>
      <c r="D76" s="42" t="s">
        <v>53</v>
      </c>
      <c r="E76" s="33"/>
      <c r="F76" s="98" t="s">
        <v>54</v>
      </c>
      <c r="G76" s="42" t="s">
        <v>53</v>
      </c>
      <c r="H76" s="33"/>
      <c r="I76" s="33"/>
      <c r="J76" s="99" t="s">
        <v>54</v>
      </c>
      <c r="K76" s="33"/>
      <c r="L76" s="31"/>
    </row>
    <row r="77" spans="2:12" s="1" customFormat="1" ht="14.45" customHeight="1">
      <c r="B77" s="43"/>
      <c r="C77" s="44"/>
      <c r="D77" s="44"/>
      <c r="E77" s="44"/>
      <c r="F77" s="44"/>
      <c r="G77" s="44"/>
      <c r="H77" s="44"/>
      <c r="I77" s="44"/>
      <c r="J77" s="44"/>
      <c r="K77" s="44"/>
      <c r="L77" s="31"/>
    </row>
    <row r="81" spans="2:47" s="1" customFormat="1" ht="6.95" customHeight="1">
      <c r="B81" s="45"/>
      <c r="C81" s="46"/>
      <c r="D81" s="46"/>
      <c r="E81" s="46"/>
      <c r="F81" s="46"/>
      <c r="G81" s="46"/>
      <c r="H81" s="46"/>
      <c r="I81" s="46"/>
      <c r="J81" s="46"/>
      <c r="K81" s="46"/>
      <c r="L81" s="31"/>
    </row>
    <row r="82" spans="2:47" s="1" customFormat="1" ht="24.95" customHeight="1">
      <c r="B82" s="31"/>
      <c r="C82" s="20" t="s">
        <v>97</v>
      </c>
      <c r="L82" s="31"/>
    </row>
    <row r="83" spans="2:47" s="1" customFormat="1" ht="6.95" customHeight="1">
      <c r="B83" s="31"/>
      <c r="L83" s="31"/>
    </row>
    <row r="84" spans="2:47" s="1" customFormat="1" ht="12" customHeight="1">
      <c r="B84" s="31"/>
      <c r="C84" s="26" t="s">
        <v>16</v>
      </c>
      <c r="L84" s="31"/>
    </row>
    <row r="85" spans="2:47" s="1" customFormat="1" ht="16.5" customHeight="1">
      <c r="B85" s="31"/>
      <c r="E85" s="220" t="str">
        <f>E7</f>
        <v>Parkovací dům Oblastní nemocnice Trutnov-DPS</v>
      </c>
      <c r="F85" s="221"/>
      <c r="G85" s="221"/>
      <c r="H85" s="221"/>
      <c r="L85" s="31"/>
    </row>
    <row r="86" spans="2:47" s="1" customFormat="1" ht="12" customHeight="1">
      <c r="B86" s="31"/>
      <c r="C86" s="26" t="s">
        <v>93</v>
      </c>
      <c r="L86" s="31"/>
    </row>
    <row r="87" spans="2:47" s="1" customFormat="1" ht="16.5" customHeight="1">
      <c r="B87" s="31"/>
      <c r="E87" s="201" t="str">
        <f>E9</f>
        <v>IO 800-1 - Rozpočet-Kácení dřevin</v>
      </c>
      <c r="F87" s="222"/>
      <c r="G87" s="222"/>
      <c r="H87" s="222"/>
      <c r="L87" s="31"/>
    </row>
    <row r="88" spans="2:47" s="1" customFormat="1" ht="6.95" customHeight="1">
      <c r="B88" s="31"/>
      <c r="L88" s="31"/>
    </row>
    <row r="89" spans="2:47" s="1" customFormat="1" ht="12" customHeight="1">
      <c r="B89" s="31"/>
      <c r="C89" s="26" t="s">
        <v>20</v>
      </c>
      <c r="F89" s="24" t="str">
        <f>F12</f>
        <v>Oblastní nemocnice Trutnov</v>
      </c>
      <c r="I89" s="26" t="s">
        <v>22</v>
      </c>
      <c r="J89" s="51" t="str">
        <f>IF(J12="","",J12)</f>
        <v>21. 11. 2024</v>
      </c>
      <c r="L89" s="31"/>
    </row>
    <row r="90" spans="2:47" s="1" customFormat="1" ht="6.95" customHeight="1">
      <c r="B90" s="31"/>
      <c r="L90" s="31"/>
    </row>
    <row r="91" spans="2:47" s="1" customFormat="1" ht="15.2" customHeight="1">
      <c r="B91" s="31"/>
      <c r="C91" s="26" t="s">
        <v>24</v>
      </c>
      <c r="F91" s="24" t="str">
        <f>E15</f>
        <v>A99 s.r.o., Purkyňova 71/99, 612 00 BRNO</v>
      </c>
      <c r="I91" s="26" t="s">
        <v>30</v>
      </c>
      <c r="J91" s="29" t="str">
        <f>E21</f>
        <v>Ing. Jana Janíková</v>
      </c>
      <c r="L91" s="31"/>
    </row>
    <row r="92" spans="2:47" s="1" customFormat="1" ht="40.15" customHeight="1">
      <c r="B92" s="31"/>
      <c r="C92" s="26" t="s">
        <v>28</v>
      </c>
      <c r="F92" s="24" t="str">
        <f>IF(E18="","",E18)</f>
        <v>Vyplň údaj</v>
      </c>
      <c r="I92" s="26" t="s">
        <v>33</v>
      </c>
      <c r="J92" s="29" t="str">
        <f>E24</f>
        <v>ZaKT Brno s.r.o., Ponávka 185/2, 602 00 Brno</v>
      </c>
      <c r="L92" s="31"/>
    </row>
    <row r="93" spans="2:47" s="1" customFormat="1" ht="10.35" customHeight="1">
      <c r="B93" s="31"/>
      <c r="L93" s="31"/>
    </row>
    <row r="94" spans="2:47" s="1" customFormat="1" ht="29.25" customHeight="1">
      <c r="B94" s="31"/>
      <c r="C94" s="100" t="s">
        <v>98</v>
      </c>
      <c r="D94" s="92"/>
      <c r="E94" s="92"/>
      <c r="F94" s="92"/>
      <c r="G94" s="92"/>
      <c r="H94" s="92"/>
      <c r="I94" s="92"/>
      <c r="J94" s="101" t="s">
        <v>99</v>
      </c>
      <c r="K94" s="92"/>
      <c r="L94" s="31"/>
    </row>
    <row r="95" spans="2:47" s="1" customFormat="1" ht="10.35" customHeight="1">
      <c r="B95" s="31"/>
      <c r="L95" s="31"/>
    </row>
    <row r="96" spans="2:47" s="1" customFormat="1" ht="22.9" customHeight="1">
      <c r="B96" s="31"/>
      <c r="C96" s="102" t="s">
        <v>100</v>
      </c>
      <c r="J96" s="65">
        <f>J119</f>
        <v>0</v>
      </c>
      <c r="L96" s="31"/>
      <c r="AU96" s="16" t="s">
        <v>101</v>
      </c>
    </row>
    <row r="97" spans="2:12" s="8" customFormat="1" ht="24.95" customHeight="1">
      <c r="B97" s="103"/>
      <c r="D97" s="104" t="s">
        <v>102</v>
      </c>
      <c r="E97" s="105"/>
      <c r="F97" s="105"/>
      <c r="G97" s="105"/>
      <c r="H97" s="105"/>
      <c r="I97" s="105"/>
      <c r="J97" s="106">
        <f>J120</f>
        <v>0</v>
      </c>
      <c r="L97" s="103"/>
    </row>
    <row r="98" spans="2:12" s="9" customFormat="1" ht="19.899999999999999" customHeight="1">
      <c r="B98" s="107"/>
      <c r="D98" s="108" t="s">
        <v>103</v>
      </c>
      <c r="E98" s="109"/>
      <c r="F98" s="109"/>
      <c r="G98" s="109"/>
      <c r="H98" s="109"/>
      <c r="I98" s="109"/>
      <c r="J98" s="110">
        <f>J121</f>
        <v>0</v>
      </c>
      <c r="L98" s="107"/>
    </row>
    <row r="99" spans="2:12" s="9" customFormat="1" ht="19.899999999999999" customHeight="1">
      <c r="B99" s="107"/>
      <c r="D99" s="108" t="s">
        <v>104</v>
      </c>
      <c r="E99" s="109"/>
      <c r="F99" s="109"/>
      <c r="G99" s="109"/>
      <c r="H99" s="109"/>
      <c r="I99" s="109"/>
      <c r="J99" s="110">
        <f>J299</f>
        <v>0</v>
      </c>
      <c r="L99" s="107"/>
    </row>
    <row r="100" spans="2:12" s="1" customFormat="1" ht="21.75" customHeight="1">
      <c r="B100" s="31"/>
      <c r="L100" s="31"/>
    </row>
    <row r="101" spans="2:12" s="1" customFormat="1" ht="6.95" customHeight="1">
      <c r="B101" s="43"/>
      <c r="C101" s="44"/>
      <c r="D101" s="44"/>
      <c r="E101" s="44"/>
      <c r="F101" s="44"/>
      <c r="G101" s="44"/>
      <c r="H101" s="44"/>
      <c r="I101" s="44"/>
      <c r="J101" s="44"/>
      <c r="K101" s="44"/>
      <c r="L101" s="31"/>
    </row>
    <row r="105" spans="2:12" s="1" customFormat="1" ht="6.95" customHeight="1">
      <c r="B105" s="45"/>
      <c r="C105" s="46"/>
      <c r="D105" s="46"/>
      <c r="E105" s="46"/>
      <c r="F105" s="46"/>
      <c r="G105" s="46"/>
      <c r="H105" s="46"/>
      <c r="I105" s="46"/>
      <c r="J105" s="46"/>
      <c r="K105" s="46"/>
      <c r="L105" s="31"/>
    </row>
    <row r="106" spans="2:12" s="1" customFormat="1" ht="24.95" customHeight="1">
      <c r="B106" s="31"/>
      <c r="C106" s="20" t="s">
        <v>105</v>
      </c>
      <c r="L106" s="31"/>
    </row>
    <row r="107" spans="2:12" s="1" customFormat="1" ht="6.95" customHeight="1">
      <c r="B107" s="31"/>
      <c r="L107" s="31"/>
    </row>
    <row r="108" spans="2:12" s="1" customFormat="1" ht="12" customHeight="1">
      <c r="B108" s="31"/>
      <c r="C108" s="26" t="s">
        <v>16</v>
      </c>
      <c r="L108" s="31"/>
    </row>
    <row r="109" spans="2:12" s="1" customFormat="1" ht="16.5" customHeight="1">
      <c r="B109" s="31"/>
      <c r="E109" s="220" t="str">
        <f>E7</f>
        <v>Parkovací dům Oblastní nemocnice Trutnov-DPS</v>
      </c>
      <c r="F109" s="221"/>
      <c r="G109" s="221"/>
      <c r="H109" s="221"/>
      <c r="L109" s="31"/>
    </row>
    <row r="110" spans="2:12" s="1" customFormat="1" ht="12" customHeight="1">
      <c r="B110" s="31"/>
      <c r="C110" s="26" t="s">
        <v>93</v>
      </c>
      <c r="L110" s="31"/>
    </row>
    <row r="111" spans="2:12" s="1" customFormat="1" ht="16.5" customHeight="1">
      <c r="B111" s="31"/>
      <c r="E111" s="201" t="str">
        <f>E9</f>
        <v>IO 800-1 - Rozpočet-Kácení dřevin</v>
      </c>
      <c r="F111" s="222"/>
      <c r="G111" s="222"/>
      <c r="H111" s="222"/>
      <c r="L111" s="31"/>
    </row>
    <row r="112" spans="2:12" s="1" customFormat="1" ht="6.95" customHeight="1">
      <c r="B112" s="31"/>
      <c r="L112" s="31"/>
    </row>
    <row r="113" spans="2:65" s="1" customFormat="1" ht="12" customHeight="1">
      <c r="B113" s="31"/>
      <c r="C113" s="26" t="s">
        <v>20</v>
      </c>
      <c r="F113" s="24" t="str">
        <f>F12</f>
        <v>Oblastní nemocnice Trutnov</v>
      </c>
      <c r="I113" s="26" t="s">
        <v>22</v>
      </c>
      <c r="J113" s="51" t="str">
        <f>IF(J12="","",J12)</f>
        <v>21. 11. 2024</v>
      </c>
      <c r="L113" s="31"/>
    </row>
    <row r="114" spans="2:65" s="1" customFormat="1" ht="6.95" customHeight="1">
      <c r="B114" s="31"/>
      <c r="L114" s="31"/>
    </row>
    <row r="115" spans="2:65" s="1" customFormat="1" ht="15.2" customHeight="1">
      <c r="B115" s="31"/>
      <c r="C115" s="26" t="s">
        <v>24</v>
      </c>
      <c r="F115" s="24" t="str">
        <f>E15</f>
        <v>A99 s.r.o., Purkyňova 71/99, 612 00 BRNO</v>
      </c>
      <c r="I115" s="26" t="s">
        <v>30</v>
      </c>
      <c r="J115" s="29" t="str">
        <f>E21</f>
        <v>Ing. Jana Janíková</v>
      </c>
      <c r="L115" s="31"/>
    </row>
    <row r="116" spans="2:65" s="1" customFormat="1" ht="40.15" customHeight="1">
      <c r="B116" s="31"/>
      <c r="C116" s="26" t="s">
        <v>28</v>
      </c>
      <c r="F116" s="24" t="str">
        <f>IF(E18="","",E18)</f>
        <v>Vyplň údaj</v>
      </c>
      <c r="I116" s="26" t="s">
        <v>33</v>
      </c>
      <c r="J116" s="29" t="str">
        <f>E24</f>
        <v>ZaKT Brno s.r.o., Ponávka 185/2, 602 00 Brno</v>
      </c>
      <c r="L116" s="31"/>
    </row>
    <row r="117" spans="2:65" s="1" customFormat="1" ht="10.35" customHeight="1">
      <c r="B117" s="31"/>
      <c r="L117" s="31"/>
    </row>
    <row r="118" spans="2:65" s="10" customFormat="1" ht="29.25" customHeight="1">
      <c r="B118" s="111"/>
      <c r="C118" s="112" t="s">
        <v>106</v>
      </c>
      <c r="D118" s="113" t="s">
        <v>63</v>
      </c>
      <c r="E118" s="113" t="s">
        <v>59</v>
      </c>
      <c r="F118" s="113" t="s">
        <v>60</v>
      </c>
      <c r="G118" s="113" t="s">
        <v>107</v>
      </c>
      <c r="H118" s="113" t="s">
        <v>108</v>
      </c>
      <c r="I118" s="113" t="s">
        <v>109</v>
      </c>
      <c r="J118" s="113" t="s">
        <v>99</v>
      </c>
      <c r="K118" s="114" t="s">
        <v>110</v>
      </c>
      <c r="L118" s="111"/>
      <c r="M118" s="58" t="s">
        <v>1</v>
      </c>
      <c r="N118" s="59" t="s">
        <v>42</v>
      </c>
      <c r="O118" s="59" t="s">
        <v>111</v>
      </c>
      <c r="P118" s="59" t="s">
        <v>112</v>
      </c>
      <c r="Q118" s="59" t="s">
        <v>113</v>
      </c>
      <c r="R118" s="59" t="s">
        <v>114</v>
      </c>
      <c r="S118" s="59" t="s">
        <v>115</v>
      </c>
      <c r="T118" s="60" t="s">
        <v>116</v>
      </c>
    </row>
    <row r="119" spans="2:65" s="1" customFormat="1" ht="22.9" customHeight="1">
      <c r="B119" s="31"/>
      <c r="C119" s="63" t="s">
        <v>117</v>
      </c>
      <c r="J119" s="115">
        <f>BK119</f>
        <v>0</v>
      </c>
      <c r="L119" s="31"/>
      <c r="M119" s="61"/>
      <c r="N119" s="52"/>
      <c r="O119" s="52"/>
      <c r="P119" s="116">
        <f>P120</f>
        <v>0</v>
      </c>
      <c r="Q119" s="52"/>
      <c r="R119" s="116">
        <f>R120</f>
        <v>0.36723</v>
      </c>
      <c r="S119" s="52"/>
      <c r="T119" s="117">
        <f>T120</f>
        <v>0</v>
      </c>
      <c r="AT119" s="16" t="s">
        <v>77</v>
      </c>
      <c r="AU119" s="16" t="s">
        <v>101</v>
      </c>
      <c r="BK119" s="118">
        <f>BK120</f>
        <v>0</v>
      </c>
    </row>
    <row r="120" spans="2:65" s="11" customFormat="1" ht="25.9" customHeight="1">
      <c r="B120" s="119"/>
      <c r="D120" s="120" t="s">
        <v>77</v>
      </c>
      <c r="E120" s="121" t="s">
        <v>118</v>
      </c>
      <c r="F120" s="121" t="s">
        <v>119</v>
      </c>
      <c r="I120" s="122"/>
      <c r="J120" s="123">
        <f>BK120</f>
        <v>0</v>
      </c>
      <c r="L120" s="119"/>
      <c r="M120" s="124"/>
      <c r="P120" s="125">
        <f>P121+P299</f>
        <v>0</v>
      </c>
      <c r="R120" s="125">
        <f>R121+R299</f>
        <v>0.36723</v>
      </c>
      <c r="T120" s="126">
        <f>T121+T299</f>
        <v>0</v>
      </c>
      <c r="AR120" s="120" t="s">
        <v>86</v>
      </c>
      <c r="AT120" s="127" t="s">
        <v>77</v>
      </c>
      <c r="AU120" s="127" t="s">
        <v>78</v>
      </c>
      <c r="AY120" s="120" t="s">
        <v>120</v>
      </c>
      <c r="BK120" s="128">
        <f>BK121+BK299</f>
        <v>0</v>
      </c>
    </row>
    <row r="121" spans="2:65" s="11" customFormat="1" ht="22.9" customHeight="1">
      <c r="B121" s="119"/>
      <c r="D121" s="120" t="s">
        <v>77</v>
      </c>
      <c r="E121" s="129" t="s">
        <v>86</v>
      </c>
      <c r="F121" s="129" t="s">
        <v>121</v>
      </c>
      <c r="I121" s="122"/>
      <c r="J121" s="130">
        <f>BK121</f>
        <v>0</v>
      </c>
      <c r="L121" s="119"/>
      <c r="M121" s="124"/>
      <c r="P121" s="125">
        <f>SUM(P122:P298)</f>
        <v>0</v>
      </c>
      <c r="R121" s="125">
        <f>SUM(R122:R298)</f>
        <v>0.36723</v>
      </c>
      <c r="T121" s="126">
        <f>SUM(T122:T298)</f>
        <v>0</v>
      </c>
      <c r="AR121" s="120" t="s">
        <v>86</v>
      </c>
      <c r="AT121" s="127" t="s">
        <v>77</v>
      </c>
      <c r="AU121" s="127" t="s">
        <v>86</v>
      </c>
      <c r="AY121" s="120" t="s">
        <v>120</v>
      </c>
      <c r="BK121" s="128">
        <f>SUM(BK122:BK298)</f>
        <v>0</v>
      </c>
    </row>
    <row r="122" spans="2:65" s="1" customFormat="1" ht="37.9" customHeight="1">
      <c r="B122" s="31"/>
      <c r="C122" s="131" t="s">
        <v>86</v>
      </c>
      <c r="D122" s="131" t="s">
        <v>122</v>
      </c>
      <c r="E122" s="132" t="s">
        <v>582</v>
      </c>
      <c r="F122" s="133" t="s">
        <v>583</v>
      </c>
      <c r="G122" s="134" t="s">
        <v>229</v>
      </c>
      <c r="H122" s="135">
        <v>2483</v>
      </c>
      <c r="I122" s="136"/>
      <c r="J122" s="137">
        <f>ROUND(I122*H122,2)</f>
        <v>0</v>
      </c>
      <c r="K122" s="133" t="s">
        <v>126</v>
      </c>
      <c r="L122" s="31"/>
      <c r="M122" s="138" t="s">
        <v>1</v>
      </c>
      <c r="N122" s="139" t="s">
        <v>43</v>
      </c>
      <c r="P122" s="140">
        <f>O122*H122</f>
        <v>0</v>
      </c>
      <c r="Q122" s="140">
        <v>0</v>
      </c>
      <c r="R122" s="140">
        <f>Q122*H122</f>
        <v>0</v>
      </c>
      <c r="S122" s="140">
        <v>0</v>
      </c>
      <c r="T122" s="141">
        <f>S122*H122</f>
        <v>0</v>
      </c>
      <c r="AR122" s="142" t="s">
        <v>127</v>
      </c>
      <c r="AT122" s="142" t="s">
        <v>122</v>
      </c>
      <c r="AU122" s="142" t="s">
        <v>88</v>
      </c>
      <c r="AY122" s="16" t="s">
        <v>120</v>
      </c>
      <c r="BE122" s="143">
        <f>IF(N122="základní",J122,0)</f>
        <v>0</v>
      </c>
      <c r="BF122" s="143">
        <f>IF(N122="snížená",J122,0)</f>
        <v>0</v>
      </c>
      <c r="BG122" s="143">
        <f>IF(N122="zákl. přenesená",J122,0)</f>
        <v>0</v>
      </c>
      <c r="BH122" s="143">
        <f>IF(N122="sníž. přenesená",J122,0)</f>
        <v>0</v>
      </c>
      <c r="BI122" s="143">
        <f>IF(N122="nulová",J122,0)</f>
        <v>0</v>
      </c>
      <c r="BJ122" s="16" t="s">
        <v>86</v>
      </c>
      <c r="BK122" s="143">
        <f>ROUND(I122*H122,2)</f>
        <v>0</v>
      </c>
      <c r="BL122" s="16" t="s">
        <v>127</v>
      </c>
      <c r="BM122" s="142" t="s">
        <v>584</v>
      </c>
    </row>
    <row r="123" spans="2:65" s="1" customFormat="1" ht="29.25">
      <c r="B123" s="31"/>
      <c r="D123" s="144" t="s">
        <v>129</v>
      </c>
      <c r="F123" s="145" t="s">
        <v>585</v>
      </c>
      <c r="I123" s="146"/>
      <c r="L123" s="31"/>
      <c r="M123" s="147"/>
      <c r="T123" s="55"/>
      <c r="AT123" s="16" t="s">
        <v>129</v>
      </c>
      <c r="AU123" s="16" t="s">
        <v>88</v>
      </c>
    </row>
    <row r="124" spans="2:65" s="1" customFormat="1" ht="19.5">
      <c r="B124" s="31"/>
      <c r="D124" s="144" t="s">
        <v>131</v>
      </c>
      <c r="F124" s="148" t="s">
        <v>586</v>
      </c>
      <c r="I124" s="146"/>
      <c r="L124" s="31"/>
      <c r="M124" s="147"/>
      <c r="T124" s="55"/>
      <c r="AT124" s="16" t="s">
        <v>131</v>
      </c>
      <c r="AU124" s="16" t="s">
        <v>88</v>
      </c>
    </row>
    <row r="125" spans="2:65" s="12" customFormat="1" ht="11.25">
      <c r="B125" s="159"/>
      <c r="D125" s="144" t="s">
        <v>233</v>
      </c>
      <c r="E125" s="160" t="s">
        <v>1</v>
      </c>
      <c r="F125" s="161" t="s">
        <v>587</v>
      </c>
      <c r="H125" s="162">
        <v>2483</v>
      </c>
      <c r="I125" s="163"/>
      <c r="L125" s="159"/>
      <c r="M125" s="164"/>
      <c r="T125" s="165"/>
      <c r="AT125" s="160" t="s">
        <v>233</v>
      </c>
      <c r="AU125" s="160" t="s">
        <v>88</v>
      </c>
      <c r="AV125" s="12" t="s">
        <v>88</v>
      </c>
      <c r="AW125" s="12" t="s">
        <v>32</v>
      </c>
      <c r="AX125" s="12" t="s">
        <v>86</v>
      </c>
      <c r="AY125" s="160" t="s">
        <v>120</v>
      </c>
    </row>
    <row r="126" spans="2:65" s="1" customFormat="1" ht="24.2" customHeight="1">
      <c r="B126" s="31"/>
      <c r="C126" s="131" t="s">
        <v>88</v>
      </c>
      <c r="D126" s="131" t="s">
        <v>122</v>
      </c>
      <c r="E126" s="132" t="s">
        <v>588</v>
      </c>
      <c r="F126" s="133" t="s">
        <v>589</v>
      </c>
      <c r="G126" s="134" t="s">
        <v>125</v>
      </c>
      <c r="H126" s="135">
        <v>19</v>
      </c>
      <c r="I126" s="136"/>
      <c r="J126" s="137">
        <f>ROUND(I126*H126,2)</f>
        <v>0</v>
      </c>
      <c r="K126" s="133" t="s">
        <v>126</v>
      </c>
      <c r="L126" s="31"/>
      <c r="M126" s="138" t="s">
        <v>1</v>
      </c>
      <c r="N126" s="139" t="s">
        <v>43</v>
      </c>
      <c r="P126" s="140">
        <f>O126*H126</f>
        <v>0</v>
      </c>
      <c r="Q126" s="140">
        <v>0</v>
      </c>
      <c r="R126" s="140">
        <f>Q126*H126</f>
        <v>0</v>
      </c>
      <c r="S126" s="140">
        <v>0</v>
      </c>
      <c r="T126" s="141">
        <f>S126*H126</f>
        <v>0</v>
      </c>
      <c r="AR126" s="142" t="s">
        <v>127</v>
      </c>
      <c r="AT126" s="142" t="s">
        <v>122</v>
      </c>
      <c r="AU126" s="142" t="s">
        <v>88</v>
      </c>
      <c r="AY126" s="16" t="s">
        <v>120</v>
      </c>
      <c r="BE126" s="143">
        <f>IF(N126="základní",J126,0)</f>
        <v>0</v>
      </c>
      <c r="BF126" s="143">
        <f>IF(N126="snížená",J126,0)</f>
        <v>0</v>
      </c>
      <c r="BG126" s="143">
        <f>IF(N126="zákl. přenesená",J126,0)</f>
        <v>0</v>
      </c>
      <c r="BH126" s="143">
        <f>IF(N126="sníž. přenesená",J126,0)</f>
        <v>0</v>
      </c>
      <c r="BI126" s="143">
        <f>IF(N126="nulová",J126,0)</f>
        <v>0</v>
      </c>
      <c r="BJ126" s="16" t="s">
        <v>86</v>
      </c>
      <c r="BK126" s="143">
        <f>ROUND(I126*H126,2)</f>
        <v>0</v>
      </c>
      <c r="BL126" s="16" t="s">
        <v>127</v>
      </c>
      <c r="BM126" s="142" t="s">
        <v>590</v>
      </c>
    </row>
    <row r="127" spans="2:65" s="1" customFormat="1" ht="19.5">
      <c r="B127" s="31"/>
      <c r="D127" s="144" t="s">
        <v>129</v>
      </c>
      <c r="F127" s="145" t="s">
        <v>591</v>
      </c>
      <c r="I127" s="146"/>
      <c r="L127" s="31"/>
      <c r="M127" s="147"/>
      <c r="T127" s="55"/>
      <c r="AT127" s="16" t="s">
        <v>129</v>
      </c>
      <c r="AU127" s="16" t="s">
        <v>88</v>
      </c>
    </row>
    <row r="128" spans="2:65" s="1" customFormat="1" ht="29.25">
      <c r="B128" s="31"/>
      <c r="D128" s="144" t="s">
        <v>131</v>
      </c>
      <c r="F128" s="148" t="s">
        <v>592</v>
      </c>
      <c r="I128" s="146"/>
      <c r="L128" s="31"/>
      <c r="M128" s="147"/>
      <c r="T128" s="55"/>
      <c r="AT128" s="16" t="s">
        <v>131</v>
      </c>
      <c r="AU128" s="16" t="s">
        <v>88</v>
      </c>
    </row>
    <row r="129" spans="2:65" s="1" customFormat="1" ht="24.2" customHeight="1">
      <c r="B129" s="31"/>
      <c r="C129" s="131" t="s">
        <v>138</v>
      </c>
      <c r="D129" s="131" t="s">
        <v>122</v>
      </c>
      <c r="E129" s="132" t="s">
        <v>593</v>
      </c>
      <c r="F129" s="133" t="s">
        <v>594</v>
      </c>
      <c r="G129" s="134" t="s">
        <v>125</v>
      </c>
      <c r="H129" s="135">
        <v>7</v>
      </c>
      <c r="I129" s="136"/>
      <c r="J129" s="137">
        <f>ROUND(I129*H129,2)</f>
        <v>0</v>
      </c>
      <c r="K129" s="133" t="s">
        <v>126</v>
      </c>
      <c r="L129" s="31"/>
      <c r="M129" s="138" t="s">
        <v>1</v>
      </c>
      <c r="N129" s="139" t="s">
        <v>43</v>
      </c>
      <c r="P129" s="140">
        <f>O129*H129</f>
        <v>0</v>
      </c>
      <c r="Q129" s="140">
        <v>0</v>
      </c>
      <c r="R129" s="140">
        <f>Q129*H129</f>
        <v>0</v>
      </c>
      <c r="S129" s="140">
        <v>0</v>
      </c>
      <c r="T129" s="141">
        <f>S129*H129</f>
        <v>0</v>
      </c>
      <c r="AR129" s="142" t="s">
        <v>127</v>
      </c>
      <c r="AT129" s="142" t="s">
        <v>122</v>
      </c>
      <c r="AU129" s="142" t="s">
        <v>88</v>
      </c>
      <c r="AY129" s="16" t="s">
        <v>120</v>
      </c>
      <c r="BE129" s="143">
        <f>IF(N129="základní",J129,0)</f>
        <v>0</v>
      </c>
      <c r="BF129" s="143">
        <f>IF(N129="snížená",J129,0)</f>
        <v>0</v>
      </c>
      <c r="BG129" s="143">
        <f>IF(N129="zákl. přenesená",J129,0)</f>
        <v>0</v>
      </c>
      <c r="BH129" s="143">
        <f>IF(N129="sníž. přenesená",J129,0)</f>
        <v>0</v>
      </c>
      <c r="BI129" s="143">
        <f>IF(N129="nulová",J129,0)</f>
        <v>0</v>
      </c>
      <c r="BJ129" s="16" t="s">
        <v>86</v>
      </c>
      <c r="BK129" s="143">
        <f>ROUND(I129*H129,2)</f>
        <v>0</v>
      </c>
      <c r="BL129" s="16" t="s">
        <v>127</v>
      </c>
      <c r="BM129" s="142" t="s">
        <v>595</v>
      </c>
    </row>
    <row r="130" spans="2:65" s="1" customFormat="1" ht="19.5">
      <c r="B130" s="31"/>
      <c r="D130" s="144" t="s">
        <v>129</v>
      </c>
      <c r="F130" s="145" t="s">
        <v>596</v>
      </c>
      <c r="I130" s="146"/>
      <c r="L130" s="31"/>
      <c r="M130" s="147"/>
      <c r="T130" s="55"/>
      <c r="AT130" s="16" t="s">
        <v>129</v>
      </c>
      <c r="AU130" s="16" t="s">
        <v>88</v>
      </c>
    </row>
    <row r="131" spans="2:65" s="1" customFormat="1" ht="29.25">
      <c r="B131" s="31"/>
      <c r="D131" s="144" t="s">
        <v>131</v>
      </c>
      <c r="F131" s="148" t="s">
        <v>597</v>
      </c>
      <c r="I131" s="146"/>
      <c r="L131" s="31"/>
      <c r="M131" s="147"/>
      <c r="T131" s="55"/>
      <c r="AT131" s="16" t="s">
        <v>131</v>
      </c>
      <c r="AU131" s="16" t="s">
        <v>88</v>
      </c>
    </row>
    <row r="132" spans="2:65" s="1" customFormat="1" ht="24.2" customHeight="1">
      <c r="B132" s="31"/>
      <c r="C132" s="131" t="s">
        <v>127</v>
      </c>
      <c r="D132" s="131" t="s">
        <v>122</v>
      </c>
      <c r="E132" s="132" t="s">
        <v>598</v>
      </c>
      <c r="F132" s="133" t="s">
        <v>599</v>
      </c>
      <c r="G132" s="134" t="s">
        <v>125</v>
      </c>
      <c r="H132" s="135">
        <v>2</v>
      </c>
      <c r="I132" s="136"/>
      <c r="J132" s="137">
        <f>ROUND(I132*H132,2)</f>
        <v>0</v>
      </c>
      <c r="K132" s="133" t="s">
        <v>126</v>
      </c>
      <c r="L132" s="31"/>
      <c r="M132" s="138" t="s">
        <v>1</v>
      </c>
      <c r="N132" s="139" t="s">
        <v>43</v>
      </c>
      <c r="P132" s="140">
        <f>O132*H132</f>
        <v>0</v>
      </c>
      <c r="Q132" s="140">
        <v>0</v>
      </c>
      <c r="R132" s="140">
        <f>Q132*H132</f>
        <v>0</v>
      </c>
      <c r="S132" s="140">
        <v>0</v>
      </c>
      <c r="T132" s="141">
        <f>S132*H132</f>
        <v>0</v>
      </c>
      <c r="AR132" s="142" t="s">
        <v>127</v>
      </c>
      <c r="AT132" s="142" t="s">
        <v>122</v>
      </c>
      <c r="AU132" s="142" t="s">
        <v>88</v>
      </c>
      <c r="AY132" s="16" t="s">
        <v>120</v>
      </c>
      <c r="BE132" s="143">
        <f>IF(N132="základní",J132,0)</f>
        <v>0</v>
      </c>
      <c r="BF132" s="143">
        <f>IF(N132="snížená",J132,0)</f>
        <v>0</v>
      </c>
      <c r="BG132" s="143">
        <f>IF(N132="zákl. přenesená",J132,0)</f>
        <v>0</v>
      </c>
      <c r="BH132" s="143">
        <f>IF(N132="sníž. přenesená",J132,0)</f>
        <v>0</v>
      </c>
      <c r="BI132" s="143">
        <f>IF(N132="nulová",J132,0)</f>
        <v>0</v>
      </c>
      <c r="BJ132" s="16" t="s">
        <v>86</v>
      </c>
      <c r="BK132" s="143">
        <f>ROUND(I132*H132,2)</f>
        <v>0</v>
      </c>
      <c r="BL132" s="16" t="s">
        <v>127</v>
      </c>
      <c r="BM132" s="142" t="s">
        <v>600</v>
      </c>
    </row>
    <row r="133" spans="2:65" s="1" customFormat="1" ht="19.5">
      <c r="B133" s="31"/>
      <c r="D133" s="144" t="s">
        <v>129</v>
      </c>
      <c r="F133" s="145" t="s">
        <v>601</v>
      </c>
      <c r="I133" s="146"/>
      <c r="L133" s="31"/>
      <c r="M133" s="147"/>
      <c r="T133" s="55"/>
      <c r="AT133" s="16" t="s">
        <v>129</v>
      </c>
      <c r="AU133" s="16" t="s">
        <v>88</v>
      </c>
    </row>
    <row r="134" spans="2:65" s="1" customFormat="1" ht="19.5">
      <c r="B134" s="31"/>
      <c r="D134" s="144" t="s">
        <v>131</v>
      </c>
      <c r="F134" s="148" t="s">
        <v>602</v>
      </c>
      <c r="I134" s="146"/>
      <c r="L134" s="31"/>
      <c r="M134" s="147"/>
      <c r="T134" s="55"/>
      <c r="AT134" s="16" t="s">
        <v>131</v>
      </c>
      <c r="AU134" s="16" t="s">
        <v>88</v>
      </c>
    </row>
    <row r="135" spans="2:65" s="1" customFormat="1" ht="24.2" customHeight="1">
      <c r="B135" s="31"/>
      <c r="C135" s="131" t="s">
        <v>149</v>
      </c>
      <c r="D135" s="131" t="s">
        <v>122</v>
      </c>
      <c r="E135" s="132" t="s">
        <v>603</v>
      </c>
      <c r="F135" s="133" t="s">
        <v>604</v>
      </c>
      <c r="G135" s="134" t="s">
        <v>125</v>
      </c>
      <c r="H135" s="135">
        <v>2</v>
      </c>
      <c r="I135" s="136"/>
      <c r="J135" s="137">
        <f>ROUND(I135*H135,2)</f>
        <v>0</v>
      </c>
      <c r="K135" s="133" t="s">
        <v>126</v>
      </c>
      <c r="L135" s="31"/>
      <c r="M135" s="138" t="s">
        <v>1</v>
      </c>
      <c r="N135" s="139" t="s">
        <v>43</v>
      </c>
      <c r="P135" s="140">
        <f>O135*H135</f>
        <v>0</v>
      </c>
      <c r="Q135" s="140">
        <v>0</v>
      </c>
      <c r="R135" s="140">
        <f>Q135*H135</f>
        <v>0</v>
      </c>
      <c r="S135" s="140">
        <v>0</v>
      </c>
      <c r="T135" s="141">
        <f>S135*H135</f>
        <v>0</v>
      </c>
      <c r="AR135" s="142" t="s">
        <v>127</v>
      </c>
      <c r="AT135" s="142" t="s">
        <v>122</v>
      </c>
      <c r="AU135" s="142" t="s">
        <v>88</v>
      </c>
      <c r="AY135" s="16" t="s">
        <v>120</v>
      </c>
      <c r="BE135" s="143">
        <f>IF(N135="základní",J135,0)</f>
        <v>0</v>
      </c>
      <c r="BF135" s="143">
        <f>IF(N135="snížená",J135,0)</f>
        <v>0</v>
      </c>
      <c r="BG135" s="143">
        <f>IF(N135="zákl. přenesená",J135,0)</f>
        <v>0</v>
      </c>
      <c r="BH135" s="143">
        <f>IF(N135="sníž. přenesená",J135,0)</f>
        <v>0</v>
      </c>
      <c r="BI135" s="143">
        <f>IF(N135="nulová",J135,0)</f>
        <v>0</v>
      </c>
      <c r="BJ135" s="16" t="s">
        <v>86</v>
      </c>
      <c r="BK135" s="143">
        <f>ROUND(I135*H135,2)</f>
        <v>0</v>
      </c>
      <c r="BL135" s="16" t="s">
        <v>127</v>
      </c>
      <c r="BM135" s="142" t="s">
        <v>605</v>
      </c>
    </row>
    <row r="136" spans="2:65" s="1" customFormat="1" ht="19.5">
      <c r="B136" s="31"/>
      <c r="D136" s="144" t="s">
        <v>129</v>
      </c>
      <c r="F136" s="145" t="s">
        <v>606</v>
      </c>
      <c r="I136" s="146"/>
      <c r="L136" s="31"/>
      <c r="M136" s="147"/>
      <c r="T136" s="55"/>
      <c r="AT136" s="16" t="s">
        <v>129</v>
      </c>
      <c r="AU136" s="16" t="s">
        <v>88</v>
      </c>
    </row>
    <row r="137" spans="2:65" s="1" customFormat="1" ht="19.5">
      <c r="B137" s="31"/>
      <c r="D137" s="144" t="s">
        <v>131</v>
      </c>
      <c r="F137" s="148" t="s">
        <v>607</v>
      </c>
      <c r="I137" s="146"/>
      <c r="L137" s="31"/>
      <c r="M137" s="147"/>
      <c r="T137" s="55"/>
      <c r="AT137" s="16" t="s">
        <v>131</v>
      </c>
      <c r="AU137" s="16" t="s">
        <v>88</v>
      </c>
    </row>
    <row r="138" spans="2:65" s="1" customFormat="1" ht="24.2" customHeight="1">
      <c r="B138" s="31"/>
      <c r="C138" s="131" t="s">
        <v>155</v>
      </c>
      <c r="D138" s="131" t="s">
        <v>122</v>
      </c>
      <c r="E138" s="132" t="s">
        <v>608</v>
      </c>
      <c r="F138" s="133" t="s">
        <v>609</v>
      </c>
      <c r="G138" s="134" t="s">
        <v>125</v>
      </c>
      <c r="H138" s="135">
        <v>1</v>
      </c>
      <c r="I138" s="136"/>
      <c r="J138" s="137">
        <f>ROUND(I138*H138,2)</f>
        <v>0</v>
      </c>
      <c r="K138" s="133" t="s">
        <v>126</v>
      </c>
      <c r="L138" s="31"/>
      <c r="M138" s="138" t="s">
        <v>1</v>
      </c>
      <c r="N138" s="139" t="s">
        <v>43</v>
      </c>
      <c r="P138" s="140">
        <f>O138*H138</f>
        <v>0</v>
      </c>
      <c r="Q138" s="140">
        <v>0</v>
      </c>
      <c r="R138" s="140">
        <f>Q138*H138</f>
        <v>0</v>
      </c>
      <c r="S138" s="140">
        <v>0</v>
      </c>
      <c r="T138" s="141">
        <f>S138*H138</f>
        <v>0</v>
      </c>
      <c r="AR138" s="142" t="s">
        <v>127</v>
      </c>
      <c r="AT138" s="142" t="s">
        <v>122</v>
      </c>
      <c r="AU138" s="142" t="s">
        <v>88</v>
      </c>
      <c r="AY138" s="16" t="s">
        <v>120</v>
      </c>
      <c r="BE138" s="143">
        <f>IF(N138="základní",J138,0)</f>
        <v>0</v>
      </c>
      <c r="BF138" s="143">
        <f>IF(N138="snížená",J138,0)</f>
        <v>0</v>
      </c>
      <c r="BG138" s="143">
        <f>IF(N138="zákl. přenesená",J138,0)</f>
        <v>0</v>
      </c>
      <c r="BH138" s="143">
        <f>IF(N138="sníž. přenesená",J138,0)</f>
        <v>0</v>
      </c>
      <c r="BI138" s="143">
        <f>IF(N138="nulová",J138,0)</f>
        <v>0</v>
      </c>
      <c r="BJ138" s="16" t="s">
        <v>86</v>
      </c>
      <c r="BK138" s="143">
        <f>ROUND(I138*H138,2)</f>
        <v>0</v>
      </c>
      <c r="BL138" s="16" t="s">
        <v>127</v>
      </c>
      <c r="BM138" s="142" t="s">
        <v>610</v>
      </c>
    </row>
    <row r="139" spans="2:65" s="1" customFormat="1" ht="19.5">
      <c r="B139" s="31"/>
      <c r="D139" s="144" t="s">
        <v>129</v>
      </c>
      <c r="F139" s="145" t="s">
        <v>611</v>
      </c>
      <c r="I139" s="146"/>
      <c r="L139" s="31"/>
      <c r="M139" s="147"/>
      <c r="T139" s="55"/>
      <c r="AT139" s="16" t="s">
        <v>129</v>
      </c>
      <c r="AU139" s="16" t="s">
        <v>88</v>
      </c>
    </row>
    <row r="140" spans="2:65" s="1" customFormat="1" ht="19.5">
      <c r="B140" s="31"/>
      <c r="D140" s="144" t="s">
        <v>131</v>
      </c>
      <c r="F140" s="148" t="s">
        <v>612</v>
      </c>
      <c r="I140" s="146"/>
      <c r="L140" s="31"/>
      <c r="M140" s="147"/>
      <c r="T140" s="55"/>
      <c r="AT140" s="16" t="s">
        <v>131</v>
      </c>
      <c r="AU140" s="16" t="s">
        <v>88</v>
      </c>
    </row>
    <row r="141" spans="2:65" s="1" customFormat="1" ht="24.2" customHeight="1">
      <c r="B141" s="31"/>
      <c r="C141" s="131" t="s">
        <v>161</v>
      </c>
      <c r="D141" s="131" t="s">
        <v>122</v>
      </c>
      <c r="E141" s="132" t="s">
        <v>613</v>
      </c>
      <c r="F141" s="133" t="s">
        <v>614</v>
      </c>
      <c r="G141" s="134" t="s">
        <v>125</v>
      </c>
      <c r="H141" s="135">
        <v>21</v>
      </c>
      <c r="I141" s="136"/>
      <c r="J141" s="137">
        <f>ROUND(I141*H141,2)</f>
        <v>0</v>
      </c>
      <c r="K141" s="133" t="s">
        <v>126</v>
      </c>
      <c r="L141" s="31"/>
      <c r="M141" s="138" t="s">
        <v>1</v>
      </c>
      <c r="N141" s="139" t="s">
        <v>43</v>
      </c>
      <c r="P141" s="140">
        <f>O141*H141</f>
        <v>0</v>
      </c>
      <c r="Q141" s="140">
        <v>0</v>
      </c>
      <c r="R141" s="140">
        <f>Q141*H141</f>
        <v>0</v>
      </c>
      <c r="S141" s="140">
        <v>0</v>
      </c>
      <c r="T141" s="141">
        <f>S141*H141</f>
        <v>0</v>
      </c>
      <c r="AR141" s="142" t="s">
        <v>127</v>
      </c>
      <c r="AT141" s="142" t="s">
        <v>122</v>
      </c>
      <c r="AU141" s="142" t="s">
        <v>88</v>
      </c>
      <c r="AY141" s="16" t="s">
        <v>120</v>
      </c>
      <c r="BE141" s="143">
        <f>IF(N141="základní",J141,0)</f>
        <v>0</v>
      </c>
      <c r="BF141" s="143">
        <f>IF(N141="snížená",J141,0)</f>
        <v>0</v>
      </c>
      <c r="BG141" s="143">
        <f>IF(N141="zákl. přenesená",J141,0)</f>
        <v>0</v>
      </c>
      <c r="BH141" s="143">
        <f>IF(N141="sníž. přenesená",J141,0)</f>
        <v>0</v>
      </c>
      <c r="BI141" s="143">
        <f>IF(N141="nulová",J141,0)</f>
        <v>0</v>
      </c>
      <c r="BJ141" s="16" t="s">
        <v>86</v>
      </c>
      <c r="BK141" s="143">
        <f>ROUND(I141*H141,2)</f>
        <v>0</v>
      </c>
      <c r="BL141" s="16" t="s">
        <v>127</v>
      </c>
      <c r="BM141" s="142" t="s">
        <v>615</v>
      </c>
    </row>
    <row r="142" spans="2:65" s="1" customFormat="1" ht="19.5">
      <c r="B142" s="31"/>
      <c r="D142" s="144" t="s">
        <v>129</v>
      </c>
      <c r="F142" s="145" t="s">
        <v>616</v>
      </c>
      <c r="I142" s="146"/>
      <c r="L142" s="31"/>
      <c r="M142" s="147"/>
      <c r="T142" s="55"/>
      <c r="AT142" s="16" t="s">
        <v>129</v>
      </c>
      <c r="AU142" s="16" t="s">
        <v>88</v>
      </c>
    </row>
    <row r="143" spans="2:65" s="1" customFormat="1" ht="39">
      <c r="B143" s="31"/>
      <c r="D143" s="144" t="s">
        <v>131</v>
      </c>
      <c r="F143" s="148" t="s">
        <v>617</v>
      </c>
      <c r="I143" s="146"/>
      <c r="L143" s="31"/>
      <c r="M143" s="147"/>
      <c r="T143" s="55"/>
      <c r="AT143" s="16" t="s">
        <v>131</v>
      </c>
      <c r="AU143" s="16" t="s">
        <v>88</v>
      </c>
    </row>
    <row r="144" spans="2:65" s="1" customFormat="1" ht="24.2" customHeight="1">
      <c r="B144" s="31"/>
      <c r="C144" s="131" t="s">
        <v>167</v>
      </c>
      <c r="D144" s="131" t="s">
        <v>122</v>
      </c>
      <c r="E144" s="132" t="s">
        <v>618</v>
      </c>
      <c r="F144" s="133" t="s">
        <v>619</v>
      </c>
      <c r="G144" s="134" t="s">
        <v>125</v>
      </c>
      <c r="H144" s="135">
        <v>33</v>
      </c>
      <c r="I144" s="136"/>
      <c r="J144" s="137">
        <f>ROUND(I144*H144,2)</f>
        <v>0</v>
      </c>
      <c r="K144" s="133" t="s">
        <v>126</v>
      </c>
      <c r="L144" s="31"/>
      <c r="M144" s="138" t="s">
        <v>1</v>
      </c>
      <c r="N144" s="139" t="s">
        <v>43</v>
      </c>
      <c r="P144" s="140">
        <f>O144*H144</f>
        <v>0</v>
      </c>
      <c r="Q144" s="140">
        <v>0</v>
      </c>
      <c r="R144" s="140">
        <f>Q144*H144</f>
        <v>0</v>
      </c>
      <c r="S144" s="140">
        <v>0</v>
      </c>
      <c r="T144" s="141">
        <f>S144*H144</f>
        <v>0</v>
      </c>
      <c r="AR144" s="142" t="s">
        <v>127</v>
      </c>
      <c r="AT144" s="142" t="s">
        <v>122</v>
      </c>
      <c r="AU144" s="142" t="s">
        <v>88</v>
      </c>
      <c r="AY144" s="16" t="s">
        <v>120</v>
      </c>
      <c r="BE144" s="143">
        <f>IF(N144="základní",J144,0)</f>
        <v>0</v>
      </c>
      <c r="BF144" s="143">
        <f>IF(N144="snížená",J144,0)</f>
        <v>0</v>
      </c>
      <c r="BG144" s="143">
        <f>IF(N144="zákl. přenesená",J144,0)</f>
        <v>0</v>
      </c>
      <c r="BH144" s="143">
        <f>IF(N144="sníž. přenesená",J144,0)</f>
        <v>0</v>
      </c>
      <c r="BI144" s="143">
        <f>IF(N144="nulová",J144,0)</f>
        <v>0</v>
      </c>
      <c r="BJ144" s="16" t="s">
        <v>86</v>
      </c>
      <c r="BK144" s="143">
        <f>ROUND(I144*H144,2)</f>
        <v>0</v>
      </c>
      <c r="BL144" s="16" t="s">
        <v>127</v>
      </c>
      <c r="BM144" s="142" t="s">
        <v>620</v>
      </c>
    </row>
    <row r="145" spans="2:65" s="1" customFormat="1" ht="19.5">
      <c r="B145" s="31"/>
      <c r="D145" s="144" t="s">
        <v>129</v>
      </c>
      <c r="F145" s="145" t="s">
        <v>621</v>
      </c>
      <c r="I145" s="146"/>
      <c r="L145" s="31"/>
      <c r="M145" s="147"/>
      <c r="T145" s="55"/>
      <c r="AT145" s="16" t="s">
        <v>129</v>
      </c>
      <c r="AU145" s="16" t="s">
        <v>88</v>
      </c>
    </row>
    <row r="146" spans="2:65" s="1" customFormat="1" ht="39">
      <c r="B146" s="31"/>
      <c r="D146" s="144" t="s">
        <v>131</v>
      </c>
      <c r="F146" s="148" t="s">
        <v>622</v>
      </c>
      <c r="I146" s="146"/>
      <c r="L146" s="31"/>
      <c r="M146" s="147"/>
      <c r="T146" s="55"/>
      <c r="AT146" s="16" t="s">
        <v>131</v>
      </c>
      <c r="AU146" s="16" t="s">
        <v>88</v>
      </c>
    </row>
    <row r="147" spans="2:65" s="1" customFormat="1" ht="24.2" customHeight="1">
      <c r="B147" s="31"/>
      <c r="C147" s="131" t="s">
        <v>173</v>
      </c>
      <c r="D147" s="131" t="s">
        <v>122</v>
      </c>
      <c r="E147" s="132" t="s">
        <v>623</v>
      </c>
      <c r="F147" s="133" t="s">
        <v>624</v>
      </c>
      <c r="G147" s="134" t="s">
        <v>125</v>
      </c>
      <c r="H147" s="135">
        <v>39</v>
      </c>
      <c r="I147" s="136"/>
      <c r="J147" s="137">
        <f>ROUND(I147*H147,2)</f>
        <v>0</v>
      </c>
      <c r="K147" s="133" t="s">
        <v>126</v>
      </c>
      <c r="L147" s="31"/>
      <c r="M147" s="138" t="s">
        <v>1</v>
      </c>
      <c r="N147" s="139" t="s">
        <v>43</v>
      </c>
      <c r="P147" s="140">
        <f>O147*H147</f>
        <v>0</v>
      </c>
      <c r="Q147" s="140">
        <v>0</v>
      </c>
      <c r="R147" s="140">
        <f>Q147*H147</f>
        <v>0</v>
      </c>
      <c r="S147" s="140">
        <v>0</v>
      </c>
      <c r="T147" s="141">
        <f>S147*H147</f>
        <v>0</v>
      </c>
      <c r="AR147" s="142" t="s">
        <v>127</v>
      </c>
      <c r="AT147" s="142" t="s">
        <v>122</v>
      </c>
      <c r="AU147" s="142" t="s">
        <v>88</v>
      </c>
      <c r="AY147" s="16" t="s">
        <v>120</v>
      </c>
      <c r="BE147" s="143">
        <f>IF(N147="základní",J147,0)</f>
        <v>0</v>
      </c>
      <c r="BF147" s="143">
        <f>IF(N147="snížená",J147,0)</f>
        <v>0</v>
      </c>
      <c r="BG147" s="143">
        <f>IF(N147="zákl. přenesená",J147,0)</f>
        <v>0</v>
      </c>
      <c r="BH147" s="143">
        <f>IF(N147="sníž. přenesená",J147,0)</f>
        <v>0</v>
      </c>
      <c r="BI147" s="143">
        <f>IF(N147="nulová",J147,0)</f>
        <v>0</v>
      </c>
      <c r="BJ147" s="16" t="s">
        <v>86</v>
      </c>
      <c r="BK147" s="143">
        <f>ROUND(I147*H147,2)</f>
        <v>0</v>
      </c>
      <c r="BL147" s="16" t="s">
        <v>127</v>
      </c>
      <c r="BM147" s="142" t="s">
        <v>625</v>
      </c>
    </row>
    <row r="148" spans="2:65" s="1" customFormat="1" ht="19.5">
      <c r="B148" s="31"/>
      <c r="D148" s="144" t="s">
        <v>129</v>
      </c>
      <c r="F148" s="145" t="s">
        <v>626</v>
      </c>
      <c r="I148" s="146"/>
      <c r="L148" s="31"/>
      <c r="M148" s="147"/>
      <c r="T148" s="55"/>
      <c r="AT148" s="16" t="s">
        <v>129</v>
      </c>
      <c r="AU148" s="16" t="s">
        <v>88</v>
      </c>
    </row>
    <row r="149" spans="2:65" s="1" customFormat="1" ht="48.75">
      <c r="B149" s="31"/>
      <c r="D149" s="144" t="s">
        <v>131</v>
      </c>
      <c r="F149" s="148" t="s">
        <v>627</v>
      </c>
      <c r="I149" s="146"/>
      <c r="L149" s="31"/>
      <c r="M149" s="147"/>
      <c r="T149" s="55"/>
      <c r="AT149" s="16" t="s">
        <v>131</v>
      </c>
      <c r="AU149" s="16" t="s">
        <v>88</v>
      </c>
    </row>
    <row r="150" spans="2:65" s="1" customFormat="1" ht="24.2" customHeight="1">
      <c r="B150" s="31"/>
      <c r="C150" s="131" t="s">
        <v>179</v>
      </c>
      <c r="D150" s="131" t="s">
        <v>122</v>
      </c>
      <c r="E150" s="132" t="s">
        <v>628</v>
      </c>
      <c r="F150" s="133" t="s">
        <v>629</v>
      </c>
      <c r="G150" s="134" t="s">
        <v>125</v>
      </c>
      <c r="H150" s="135">
        <v>23</v>
      </c>
      <c r="I150" s="136"/>
      <c r="J150" s="137">
        <f>ROUND(I150*H150,2)</f>
        <v>0</v>
      </c>
      <c r="K150" s="133" t="s">
        <v>126</v>
      </c>
      <c r="L150" s="31"/>
      <c r="M150" s="138" t="s">
        <v>1</v>
      </c>
      <c r="N150" s="139" t="s">
        <v>43</v>
      </c>
      <c r="P150" s="140">
        <f>O150*H150</f>
        <v>0</v>
      </c>
      <c r="Q150" s="140">
        <v>0</v>
      </c>
      <c r="R150" s="140">
        <f>Q150*H150</f>
        <v>0</v>
      </c>
      <c r="S150" s="140">
        <v>0</v>
      </c>
      <c r="T150" s="141">
        <f>S150*H150</f>
        <v>0</v>
      </c>
      <c r="AR150" s="142" t="s">
        <v>127</v>
      </c>
      <c r="AT150" s="142" t="s">
        <v>122</v>
      </c>
      <c r="AU150" s="142" t="s">
        <v>88</v>
      </c>
      <c r="AY150" s="16" t="s">
        <v>120</v>
      </c>
      <c r="BE150" s="143">
        <f>IF(N150="základní",J150,0)</f>
        <v>0</v>
      </c>
      <c r="BF150" s="143">
        <f>IF(N150="snížená",J150,0)</f>
        <v>0</v>
      </c>
      <c r="BG150" s="143">
        <f>IF(N150="zákl. přenesená",J150,0)</f>
        <v>0</v>
      </c>
      <c r="BH150" s="143">
        <f>IF(N150="sníž. přenesená",J150,0)</f>
        <v>0</v>
      </c>
      <c r="BI150" s="143">
        <f>IF(N150="nulová",J150,0)</f>
        <v>0</v>
      </c>
      <c r="BJ150" s="16" t="s">
        <v>86</v>
      </c>
      <c r="BK150" s="143">
        <f>ROUND(I150*H150,2)</f>
        <v>0</v>
      </c>
      <c r="BL150" s="16" t="s">
        <v>127</v>
      </c>
      <c r="BM150" s="142" t="s">
        <v>630</v>
      </c>
    </row>
    <row r="151" spans="2:65" s="1" customFormat="1" ht="19.5">
      <c r="B151" s="31"/>
      <c r="D151" s="144" t="s">
        <v>129</v>
      </c>
      <c r="F151" s="145" t="s">
        <v>631</v>
      </c>
      <c r="I151" s="146"/>
      <c r="L151" s="31"/>
      <c r="M151" s="147"/>
      <c r="T151" s="55"/>
      <c r="AT151" s="16" t="s">
        <v>129</v>
      </c>
      <c r="AU151" s="16" t="s">
        <v>88</v>
      </c>
    </row>
    <row r="152" spans="2:65" s="1" customFormat="1" ht="39">
      <c r="B152" s="31"/>
      <c r="D152" s="144" t="s">
        <v>131</v>
      </c>
      <c r="F152" s="148" t="s">
        <v>632</v>
      </c>
      <c r="I152" s="146"/>
      <c r="L152" s="31"/>
      <c r="M152" s="147"/>
      <c r="T152" s="55"/>
      <c r="AT152" s="16" t="s">
        <v>131</v>
      </c>
      <c r="AU152" s="16" t="s">
        <v>88</v>
      </c>
    </row>
    <row r="153" spans="2:65" s="1" customFormat="1" ht="24.2" customHeight="1">
      <c r="B153" s="31"/>
      <c r="C153" s="131" t="s">
        <v>185</v>
      </c>
      <c r="D153" s="131" t="s">
        <v>122</v>
      </c>
      <c r="E153" s="132" t="s">
        <v>633</v>
      </c>
      <c r="F153" s="133" t="s">
        <v>634</v>
      </c>
      <c r="G153" s="134" t="s">
        <v>125</v>
      </c>
      <c r="H153" s="135">
        <v>6</v>
      </c>
      <c r="I153" s="136"/>
      <c r="J153" s="137">
        <f>ROUND(I153*H153,2)</f>
        <v>0</v>
      </c>
      <c r="K153" s="133" t="s">
        <v>126</v>
      </c>
      <c r="L153" s="31"/>
      <c r="M153" s="138" t="s">
        <v>1</v>
      </c>
      <c r="N153" s="139" t="s">
        <v>43</v>
      </c>
      <c r="P153" s="140">
        <f>O153*H153</f>
        <v>0</v>
      </c>
      <c r="Q153" s="140">
        <v>0</v>
      </c>
      <c r="R153" s="140">
        <f>Q153*H153</f>
        <v>0</v>
      </c>
      <c r="S153" s="140">
        <v>0</v>
      </c>
      <c r="T153" s="141">
        <f>S153*H153</f>
        <v>0</v>
      </c>
      <c r="AR153" s="142" t="s">
        <v>127</v>
      </c>
      <c r="AT153" s="142" t="s">
        <v>122</v>
      </c>
      <c r="AU153" s="142" t="s">
        <v>88</v>
      </c>
      <c r="AY153" s="16" t="s">
        <v>120</v>
      </c>
      <c r="BE153" s="143">
        <f>IF(N153="základní",J153,0)</f>
        <v>0</v>
      </c>
      <c r="BF153" s="143">
        <f>IF(N153="snížená",J153,0)</f>
        <v>0</v>
      </c>
      <c r="BG153" s="143">
        <f>IF(N153="zákl. přenesená",J153,0)</f>
        <v>0</v>
      </c>
      <c r="BH153" s="143">
        <f>IF(N153="sníž. přenesená",J153,0)</f>
        <v>0</v>
      </c>
      <c r="BI153" s="143">
        <f>IF(N153="nulová",J153,0)</f>
        <v>0</v>
      </c>
      <c r="BJ153" s="16" t="s">
        <v>86</v>
      </c>
      <c r="BK153" s="143">
        <f>ROUND(I153*H153,2)</f>
        <v>0</v>
      </c>
      <c r="BL153" s="16" t="s">
        <v>127</v>
      </c>
      <c r="BM153" s="142" t="s">
        <v>635</v>
      </c>
    </row>
    <row r="154" spans="2:65" s="1" customFormat="1" ht="19.5">
      <c r="B154" s="31"/>
      <c r="D154" s="144" t="s">
        <v>129</v>
      </c>
      <c r="F154" s="145" t="s">
        <v>636</v>
      </c>
      <c r="I154" s="146"/>
      <c r="L154" s="31"/>
      <c r="M154" s="147"/>
      <c r="T154" s="55"/>
      <c r="AT154" s="16" t="s">
        <v>129</v>
      </c>
      <c r="AU154" s="16" t="s">
        <v>88</v>
      </c>
    </row>
    <row r="155" spans="2:65" s="1" customFormat="1" ht="29.25">
      <c r="B155" s="31"/>
      <c r="D155" s="144" t="s">
        <v>131</v>
      </c>
      <c r="F155" s="148" t="s">
        <v>637</v>
      </c>
      <c r="I155" s="146"/>
      <c r="L155" s="31"/>
      <c r="M155" s="147"/>
      <c r="T155" s="55"/>
      <c r="AT155" s="16" t="s">
        <v>131</v>
      </c>
      <c r="AU155" s="16" t="s">
        <v>88</v>
      </c>
    </row>
    <row r="156" spans="2:65" s="1" customFormat="1" ht="24.2" customHeight="1">
      <c r="B156" s="31"/>
      <c r="C156" s="131" t="s">
        <v>8</v>
      </c>
      <c r="D156" s="131" t="s">
        <v>122</v>
      </c>
      <c r="E156" s="132" t="s">
        <v>638</v>
      </c>
      <c r="F156" s="133" t="s">
        <v>639</v>
      </c>
      <c r="G156" s="134" t="s">
        <v>125</v>
      </c>
      <c r="H156" s="135">
        <v>4</v>
      </c>
      <c r="I156" s="136"/>
      <c r="J156" s="137">
        <f>ROUND(I156*H156,2)</f>
        <v>0</v>
      </c>
      <c r="K156" s="133" t="s">
        <v>126</v>
      </c>
      <c r="L156" s="31"/>
      <c r="M156" s="138" t="s">
        <v>1</v>
      </c>
      <c r="N156" s="139" t="s">
        <v>43</v>
      </c>
      <c r="P156" s="140">
        <f>O156*H156</f>
        <v>0</v>
      </c>
      <c r="Q156" s="140">
        <v>0</v>
      </c>
      <c r="R156" s="140">
        <f>Q156*H156</f>
        <v>0</v>
      </c>
      <c r="S156" s="140">
        <v>0</v>
      </c>
      <c r="T156" s="141">
        <f>S156*H156</f>
        <v>0</v>
      </c>
      <c r="AR156" s="142" t="s">
        <v>127</v>
      </c>
      <c r="AT156" s="142" t="s">
        <v>122</v>
      </c>
      <c r="AU156" s="142" t="s">
        <v>88</v>
      </c>
      <c r="AY156" s="16" t="s">
        <v>120</v>
      </c>
      <c r="BE156" s="143">
        <f>IF(N156="základní",J156,0)</f>
        <v>0</v>
      </c>
      <c r="BF156" s="143">
        <f>IF(N156="snížená",J156,0)</f>
        <v>0</v>
      </c>
      <c r="BG156" s="143">
        <f>IF(N156="zákl. přenesená",J156,0)</f>
        <v>0</v>
      </c>
      <c r="BH156" s="143">
        <f>IF(N156="sníž. přenesená",J156,0)</f>
        <v>0</v>
      </c>
      <c r="BI156" s="143">
        <f>IF(N156="nulová",J156,0)</f>
        <v>0</v>
      </c>
      <c r="BJ156" s="16" t="s">
        <v>86</v>
      </c>
      <c r="BK156" s="143">
        <f>ROUND(I156*H156,2)</f>
        <v>0</v>
      </c>
      <c r="BL156" s="16" t="s">
        <v>127</v>
      </c>
      <c r="BM156" s="142" t="s">
        <v>640</v>
      </c>
    </row>
    <row r="157" spans="2:65" s="1" customFormat="1" ht="19.5">
      <c r="B157" s="31"/>
      <c r="D157" s="144" t="s">
        <v>129</v>
      </c>
      <c r="F157" s="145" t="s">
        <v>641</v>
      </c>
      <c r="I157" s="146"/>
      <c r="L157" s="31"/>
      <c r="M157" s="147"/>
      <c r="T157" s="55"/>
      <c r="AT157" s="16" t="s">
        <v>129</v>
      </c>
      <c r="AU157" s="16" t="s">
        <v>88</v>
      </c>
    </row>
    <row r="158" spans="2:65" s="1" customFormat="1" ht="19.5">
      <c r="B158" s="31"/>
      <c r="D158" s="144" t="s">
        <v>131</v>
      </c>
      <c r="F158" s="148" t="s">
        <v>642</v>
      </c>
      <c r="I158" s="146"/>
      <c r="L158" s="31"/>
      <c r="M158" s="147"/>
      <c r="T158" s="55"/>
      <c r="AT158" s="16" t="s">
        <v>131</v>
      </c>
      <c r="AU158" s="16" t="s">
        <v>88</v>
      </c>
    </row>
    <row r="159" spans="2:65" s="1" customFormat="1" ht="24.2" customHeight="1">
      <c r="B159" s="31"/>
      <c r="C159" s="131" t="s">
        <v>196</v>
      </c>
      <c r="D159" s="131" t="s">
        <v>122</v>
      </c>
      <c r="E159" s="132" t="s">
        <v>643</v>
      </c>
      <c r="F159" s="133" t="s">
        <v>644</v>
      </c>
      <c r="G159" s="134" t="s">
        <v>125</v>
      </c>
      <c r="H159" s="135">
        <v>1</v>
      </c>
      <c r="I159" s="136"/>
      <c r="J159" s="137">
        <f>ROUND(I159*H159,2)</f>
        <v>0</v>
      </c>
      <c r="K159" s="133" t="s">
        <v>126</v>
      </c>
      <c r="L159" s="31"/>
      <c r="M159" s="138" t="s">
        <v>1</v>
      </c>
      <c r="N159" s="139" t="s">
        <v>43</v>
      </c>
      <c r="P159" s="140">
        <f>O159*H159</f>
        <v>0</v>
      </c>
      <c r="Q159" s="140">
        <v>0</v>
      </c>
      <c r="R159" s="140">
        <f>Q159*H159</f>
        <v>0</v>
      </c>
      <c r="S159" s="140">
        <v>0</v>
      </c>
      <c r="T159" s="141">
        <f>S159*H159</f>
        <v>0</v>
      </c>
      <c r="AR159" s="142" t="s">
        <v>127</v>
      </c>
      <c r="AT159" s="142" t="s">
        <v>122</v>
      </c>
      <c r="AU159" s="142" t="s">
        <v>88</v>
      </c>
      <c r="AY159" s="16" t="s">
        <v>120</v>
      </c>
      <c r="BE159" s="143">
        <f>IF(N159="základní",J159,0)</f>
        <v>0</v>
      </c>
      <c r="BF159" s="143">
        <f>IF(N159="snížená",J159,0)</f>
        <v>0</v>
      </c>
      <c r="BG159" s="143">
        <f>IF(N159="zákl. přenesená",J159,0)</f>
        <v>0</v>
      </c>
      <c r="BH159" s="143">
        <f>IF(N159="sníž. přenesená",J159,0)</f>
        <v>0</v>
      </c>
      <c r="BI159" s="143">
        <f>IF(N159="nulová",J159,0)</f>
        <v>0</v>
      </c>
      <c r="BJ159" s="16" t="s">
        <v>86</v>
      </c>
      <c r="BK159" s="143">
        <f>ROUND(I159*H159,2)</f>
        <v>0</v>
      </c>
      <c r="BL159" s="16" t="s">
        <v>127</v>
      </c>
      <c r="BM159" s="142" t="s">
        <v>645</v>
      </c>
    </row>
    <row r="160" spans="2:65" s="1" customFormat="1" ht="19.5">
      <c r="B160" s="31"/>
      <c r="D160" s="144" t="s">
        <v>129</v>
      </c>
      <c r="F160" s="145" t="s">
        <v>646</v>
      </c>
      <c r="I160" s="146"/>
      <c r="L160" s="31"/>
      <c r="M160" s="147"/>
      <c r="T160" s="55"/>
      <c r="AT160" s="16" t="s">
        <v>129</v>
      </c>
      <c r="AU160" s="16" t="s">
        <v>88</v>
      </c>
    </row>
    <row r="161" spans="2:65" s="1" customFormat="1" ht="19.5">
      <c r="B161" s="31"/>
      <c r="D161" s="144" t="s">
        <v>131</v>
      </c>
      <c r="F161" s="148" t="s">
        <v>647</v>
      </c>
      <c r="I161" s="146"/>
      <c r="L161" s="31"/>
      <c r="M161" s="147"/>
      <c r="T161" s="55"/>
      <c r="AT161" s="16" t="s">
        <v>131</v>
      </c>
      <c r="AU161" s="16" t="s">
        <v>88</v>
      </c>
    </row>
    <row r="162" spans="2:65" s="1" customFormat="1" ht="33" customHeight="1">
      <c r="B162" s="31"/>
      <c r="C162" s="131" t="s">
        <v>202</v>
      </c>
      <c r="D162" s="131" t="s">
        <v>122</v>
      </c>
      <c r="E162" s="132" t="s">
        <v>648</v>
      </c>
      <c r="F162" s="133" t="s">
        <v>649</v>
      </c>
      <c r="G162" s="134" t="s">
        <v>125</v>
      </c>
      <c r="H162" s="135">
        <v>26</v>
      </c>
      <c r="I162" s="136"/>
      <c r="J162" s="137">
        <f>ROUND(I162*H162,2)</f>
        <v>0</v>
      </c>
      <c r="K162" s="133" t="s">
        <v>126</v>
      </c>
      <c r="L162" s="31"/>
      <c r="M162" s="138" t="s">
        <v>1</v>
      </c>
      <c r="N162" s="139" t="s">
        <v>43</v>
      </c>
      <c r="P162" s="140">
        <f>O162*H162</f>
        <v>0</v>
      </c>
      <c r="Q162" s="140">
        <v>0</v>
      </c>
      <c r="R162" s="140">
        <f>Q162*H162</f>
        <v>0</v>
      </c>
      <c r="S162" s="140">
        <v>0</v>
      </c>
      <c r="T162" s="141">
        <f>S162*H162</f>
        <v>0</v>
      </c>
      <c r="AR162" s="142" t="s">
        <v>127</v>
      </c>
      <c r="AT162" s="142" t="s">
        <v>122</v>
      </c>
      <c r="AU162" s="142" t="s">
        <v>88</v>
      </c>
      <c r="AY162" s="16" t="s">
        <v>120</v>
      </c>
      <c r="BE162" s="143">
        <f>IF(N162="základní",J162,0)</f>
        <v>0</v>
      </c>
      <c r="BF162" s="143">
        <f>IF(N162="snížená",J162,0)</f>
        <v>0</v>
      </c>
      <c r="BG162" s="143">
        <f>IF(N162="zákl. přenesená",J162,0)</f>
        <v>0</v>
      </c>
      <c r="BH162" s="143">
        <f>IF(N162="sníž. přenesená",J162,0)</f>
        <v>0</v>
      </c>
      <c r="BI162" s="143">
        <f>IF(N162="nulová",J162,0)</f>
        <v>0</v>
      </c>
      <c r="BJ162" s="16" t="s">
        <v>86</v>
      </c>
      <c r="BK162" s="143">
        <f>ROUND(I162*H162,2)</f>
        <v>0</v>
      </c>
      <c r="BL162" s="16" t="s">
        <v>127</v>
      </c>
      <c r="BM162" s="142" t="s">
        <v>650</v>
      </c>
    </row>
    <row r="163" spans="2:65" s="1" customFormat="1" ht="19.5">
      <c r="B163" s="31"/>
      <c r="D163" s="144" t="s">
        <v>129</v>
      </c>
      <c r="F163" s="145" t="s">
        <v>651</v>
      </c>
      <c r="I163" s="146"/>
      <c r="L163" s="31"/>
      <c r="M163" s="147"/>
      <c r="T163" s="55"/>
      <c r="AT163" s="16" t="s">
        <v>129</v>
      </c>
      <c r="AU163" s="16" t="s">
        <v>88</v>
      </c>
    </row>
    <row r="164" spans="2:65" s="1" customFormat="1" ht="39">
      <c r="B164" s="31"/>
      <c r="D164" s="144" t="s">
        <v>131</v>
      </c>
      <c r="F164" s="148" t="s">
        <v>652</v>
      </c>
      <c r="I164" s="146"/>
      <c r="L164" s="31"/>
      <c r="M164" s="147"/>
      <c r="T164" s="55"/>
      <c r="AT164" s="16" t="s">
        <v>131</v>
      </c>
      <c r="AU164" s="16" t="s">
        <v>88</v>
      </c>
    </row>
    <row r="165" spans="2:65" s="1" customFormat="1" ht="33" customHeight="1">
      <c r="B165" s="31"/>
      <c r="C165" s="131" t="s">
        <v>208</v>
      </c>
      <c r="D165" s="131" t="s">
        <v>122</v>
      </c>
      <c r="E165" s="132" t="s">
        <v>653</v>
      </c>
      <c r="F165" s="133" t="s">
        <v>654</v>
      </c>
      <c r="G165" s="134" t="s">
        <v>125</v>
      </c>
      <c r="H165" s="135">
        <v>25</v>
      </c>
      <c r="I165" s="136"/>
      <c r="J165" s="137">
        <f>ROUND(I165*H165,2)</f>
        <v>0</v>
      </c>
      <c r="K165" s="133" t="s">
        <v>126</v>
      </c>
      <c r="L165" s="31"/>
      <c r="M165" s="138" t="s">
        <v>1</v>
      </c>
      <c r="N165" s="139" t="s">
        <v>43</v>
      </c>
      <c r="P165" s="140">
        <f>O165*H165</f>
        <v>0</v>
      </c>
      <c r="Q165" s="140">
        <v>0</v>
      </c>
      <c r="R165" s="140">
        <f>Q165*H165</f>
        <v>0</v>
      </c>
      <c r="S165" s="140">
        <v>0</v>
      </c>
      <c r="T165" s="141">
        <f>S165*H165</f>
        <v>0</v>
      </c>
      <c r="AR165" s="142" t="s">
        <v>127</v>
      </c>
      <c r="AT165" s="142" t="s">
        <v>122</v>
      </c>
      <c r="AU165" s="142" t="s">
        <v>88</v>
      </c>
      <c r="AY165" s="16" t="s">
        <v>120</v>
      </c>
      <c r="BE165" s="143">
        <f>IF(N165="základní",J165,0)</f>
        <v>0</v>
      </c>
      <c r="BF165" s="143">
        <f>IF(N165="snížená",J165,0)</f>
        <v>0</v>
      </c>
      <c r="BG165" s="143">
        <f>IF(N165="zákl. přenesená",J165,0)</f>
        <v>0</v>
      </c>
      <c r="BH165" s="143">
        <f>IF(N165="sníž. přenesená",J165,0)</f>
        <v>0</v>
      </c>
      <c r="BI165" s="143">
        <f>IF(N165="nulová",J165,0)</f>
        <v>0</v>
      </c>
      <c r="BJ165" s="16" t="s">
        <v>86</v>
      </c>
      <c r="BK165" s="143">
        <f>ROUND(I165*H165,2)</f>
        <v>0</v>
      </c>
      <c r="BL165" s="16" t="s">
        <v>127</v>
      </c>
      <c r="BM165" s="142" t="s">
        <v>655</v>
      </c>
    </row>
    <row r="166" spans="2:65" s="1" customFormat="1" ht="19.5">
      <c r="B166" s="31"/>
      <c r="D166" s="144" t="s">
        <v>129</v>
      </c>
      <c r="F166" s="145" t="s">
        <v>656</v>
      </c>
      <c r="I166" s="146"/>
      <c r="L166" s="31"/>
      <c r="M166" s="147"/>
      <c r="T166" s="55"/>
      <c r="AT166" s="16" t="s">
        <v>129</v>
      </c>
      <c r="AU166" s="16" t="s">
        <v>88</v>
      </c>
    </row>
    <row r="167" spans="2:65" s="1" customFormat="1" ht="39">
      <c r="B167" s="31"/>
      <c r="D167" s="144" t="s">
        <v>131</v>
      </c>
      <c r="F167" s="148" t="s">
        <v>657</v>
      </c>
      <c r="I167" s="146"/>
      <c r="L167" s="31"/>
      <c r="M167" s="147"/>
      <c r="T167" s="55"/>
      <c r="AT167" s="16" t="s">
        <v>131</v>
      </c>
      <c r="AU167" s="16" t="s">
        <v>88</v>
      </c>
    </row>
    <row r="168" spans="2:65" s="1" customFormat="1" ht="33" customHeight="1">
      <c r="B168" s="31"/>
      <c r="C168" s="131" t="s">
        <v>214</v>
      </c>
      <c r="D168" s="131" t="s">
        <v>122</v>
      </c>
      <c r="E168" s="132" t="s">
        <v>658</v>
      </c>
      <c r="F168" s="133" t="s">
        <v>659</v>
      </c>
      <c r="G168" s="134" t="s">
        <v>125</v>
      </c>
      <c r="H168" s="135">
        <v>35</v>
      </c>
      <c r="I168" s="136"/>
      <c r="J168" s="137">
        <f>ROUND(I168*H168,2)</f>
        <v>0</v>
      </c>
      <c r="K168" s="133" t="s">
        <v>126</v>
      </c>
      <c r="L168" s="31"/>
      <c r="M168" s="138" t="s">
        <v>1</v>
      </c>
      <c r="N168" s="139" t="s">
        <v>43</v>
      </c>
      <c r="P168" s="140">
        <f>O168*H168</f>
        <v>0</v>
      </c>
      <c r="Q168" s="140">
        <v>0</v>
      </c>
      <c r="R168" s="140">
        <f>Q168*H168</f>
        <v>0</v>
      </c>
      <c r="S168" s="140">
        <v>0</v>
      </c>
      <c r="T168" s="141">
        <f>S168*H168</f>
        <v>0</v>
      </c>
      <c r="AR168" s="142" t="s">
        <v>127</v>
      </c>
      <c r="AT168" s="142" t="s">
        <v>122</v>
      </c>
      <c r="AU168" s="142" t="s">
        <v>88</v>
      </c>
      <c r="AY168" s="16" t="s">
        <v>120</v>
      </c>
      <c r="BE168" s="143">
        <f>IF(N168="základní",J168,0)</f>
        <v>0</v>
      </c>
      <c r="BF168" s="143">
        <f>IF(N168="snížená",J168,0)</f>
        <v>0</v>
      </c>
      <c r="BG168" s="143">
        <f>IF(N168="zákl. přenesená",J168,0)</f>
        <v>0</v>
      </c>
      <c r="BH168" s="143">
        <f>IF(N168="sníž. přenesená",J168,0)</f>
        <v>0</v>
      </c>
      <c r="BI168" s="143">
        <f>IF(N168="nulová",J168,0)</f>
        <v>0</v>
      </c>
      <c r="BJ168" s="16" t="s">
        <v>86</v>
      </c>
      <c r="BK168" s="143">
        <f>ROUND(I168*H168,2)</f>
        <v>0</v>
      </c>
      <c r="BL168" s="16" t="s">
        <v>127</v>
      </c>
      <c r="BM168" s="142" t="s">
        <v>660</v>
      </c>
    </row>
    <row r="169" spans="2:65" s="1" customFormat="1" ht="19.5">
      <c r="B169" s="31"/>
      <c r="D169" s="144" t="s">
        <v>129</v>
      </c>
      <c r="F169" s="145" t="s">
        <v>661</v>
      </c>
      <c r="I169" s="146"/>
      <c r="L169" s="31"/>
      <c r="M169" s="147"/>
      <c r="T169" s="55"/>
      <c r="AT169" s="16" t="s">
        <v>129</v>
      </c>
      <c r="AU169" s="16" t="s">
        <v>88</v>
      </c>
    </row>
    <row r="170" spans="2:65" s="1" customFormat="1" ht="48.75">
      <c r="B170" s="31"/>
      <c r="D170" s="144" t="s">
        <v>131</v>
      </c>
      <c r="F170" s="148" t="s">
        <v>662</v>
      </c>
      <c r="I170" s="146"/>
      <c r="L170" s="31"/>
      <c r="M170" s="147"/>
      <c r="T170" s="55"/>
      <c r="AT170" s="16" t="s">
        <v>131</v>
      </c>
      <c r="AU170" s="16" t="s">
        <v>88</v>
      </c>
    </row>
    <row r="171" spans="2:65" s="1" customFormat="1" ht="33" customHeight="1">
      <c r="B171" s="31"/>
      <c r="C171" s="131" t="s">
        <v>220</v>
      </c>
      <c r="D171" s="131" t="s">
        <v>122</v>
      </c>
      <c r="E171" s="132" t="s">
        <v>663</v>
      </c>
      <c r="F171" s="133" t="s">
        <v>664</v>
      </c>
      <c r="G171" s="134" t="s">
        <v>125</v>
      </c>
      <c r="H171" s="135">
        <v>20</v>
      </c>
      <c r="I171" s="136"/>
      <c r="J171" s="137">
        <f>ROUND(I171*H171,2)</f>
        <v>0</v>
      </c>
      <c r="K171" s="133" t="s">
        <v>126</v>
      </c>
      <c r="L171" s="31"/>
      <c r="M171" s="138" t="s">
        <v>1</v>
      </c>
      <c r="N171" s="139" t="s">
        <v>43</v>
      </c>
      <c r="P171" s="140">
        <f>O171*H171</f>
        <v>0</v>
      </c>
      <c r="Q171" s="140">
        <v>0</v>
      </c>
      <c r="R171" s="140">
        <f>Q171*H171</f>
        <v>0</v>
      </c>
      <c r="S171" s="140">
        <v>0</v>
      </c>
      <c r="T171" s="141">
        <f>S171*H171</f>
        <v>0</v>
      </c>
      <c r="AR171" s="142" t="s">
        <v>127</v>
      </c>
      <c r="AT171" s="142" t="s">
        <v>122</v>
      </c>
      <c r="AU171" s="142" t="s">
        <v>88</v>
      </c>
      <c r="AY171" s="16" t="s">
        <v>120</v>
      </c>
      <c r="BE171" s="143">
        <f>IF(N171="základní",J171,0)</f>
        <v>0</v>
      </c>
      <c r="BF171" s="143">
        <f>IF(N171="snížená",J171,0)</f>
        <v>0</v>
      </c>
      <c r="BG171" s="143">
        <f>IF(N171="zákl. přenesená",J171,0)</f>
        <v>0</v>
      </c>
      <c r="BH171" s="143">
        <f>IF(N171="sníž. přenesená",J171,0)</f>
        <v>0</v>
      </c>
      <c r="BI171" s="143">
        <f>IF(N171="nulová",J171,0)</f>
        <v>0</v>
      </c>
      <c r="BJ171" s="16" t="s">
        <v>86</v>
      </c>
      <c r="BK171" s="143">
        <f>ROUND(I171*H171,2)</f>
        <v>0</v>
      </c>
      <c r="BL171" s="16" t="s">
        <v>127</v>
      </c>
      <c r="BM171" s="142" t="s">
        <v>665</v>
      </c>
    </row>
    <row r="172" spans="2:65" s="1" customFormat="1" ht="19.5">
      <c r="B172" s="31"/>
      <c r="D172" s="144" t="s">
        <v>129</v>
      </c>
      <c r="F172" s="145" t="s">
        <v>666</v>
      </c>
      <c r="I172" s="146"/>
      <c r="L172" s="31"/>
      <c r="M172" s="147"/>
      <c r="T172" s="55"/>
      <c r="AT172" s="16" t="s">
        <v>129</v>
      </c>
      <c r="AU172" s="16" t="s">
        <v>88</v>
      </c>
    </row>
    <row r="173" spans="2:65" s="1" customFormat="1" ht="39">
      <c r="B173" s="31"/>
      <c r="D173" s="144" t="s">
        <v>131</v>
      </c>
      <c r="F173" s="148" t="s">
        <v>667</v>
      </c>
      <c r="I173" s="146"/>
      <c r="L173" s="31"/>
      <c r="M173" s="147"/>
      <c r="T173" s="55"/>
      <c r="AT173" s="16" t="s">
        <v>131</v>
      </c>
      <c r="AU173" s="16" t="s">
        <v>88</v>
      </c>
    </row>
    <row r="174" spans="2:65" s="1" customFormat="1" ht="33" customHeight="1">
      <c r="B174" s="31"/>
      <c r="C174" s="131" t="s">
        <v>226</v>
      </c>
      <c r="D174" s="131" t="s">
        <v>122</v>
      </c>
      <c r="E174" s="132" t="s">
        <v>668</v>
      </c>
      <c r="F174" s="133" t="s">
        <v>669</v>
      </c>
      <c r="G174" s="134" t="s">
        <v>125</v>
      </c>
      <c r="H174" s="135">
        <v>6</v>
      </c>
      <c r="I174" s="136"/>
      <c r="J174" s="137">
        <f>ROUND(I174*H174,2)</f>
        <v>0</v>
      </c>
      <c r="K174" s="133" t="s">
        <v>126</v>
      </c>
      <c r="L174" s="31"/>
      <c r="M174" s="138" t="s">
        <v>1</v>
      </c>
      <c r="N174" s="139" t="s">
        <v>43</v>
      </c>
      <c r="P174" s="140">
        <f>O174*H174</f>
        <v>0</v>
      </c>
      <c r="Q174" s="140">
        <v>0</v>
      </c>
      <c r="R174" s="140">
        <f>Q174*H174</f>
        <v>0</v>
      </c>
      <c r="S174" s="140">
        <v>0</v>
      </c>
      <c r="T174" s="141">
        <f>S174*H174</f>
        <v>0</v>
      </c>
      <c r="AR174" s="142" t="s">
        <v>127</v>
      </c>
      <c r="AT174" s="142" t="s">
        <v>122</v>
      </c>
      <c r="AU174" s="142" t="s">
        <v>88</v>
      </c>
      <c r="AY174" s="16" t="s">
        <v>120</v>
      </c>
      <c r="BE174" s="143">
        <f>IF(N174="základní",J174,0)</f>
        <v>0</v>
      </c>
      <c r="BF174" s="143">
        <f>IF(N174="snížená",J174,0)</f>
        <v>0</v>
      </c>
      <c r="BG174" s="143">
        <f>IF(N174="zákl. přenesená",J174,0)</f>
        <v>0</v>
      </c>
      <c r="BH174" s="143">
        <f>IF(N174="sníž. přenesená",J174,0)</f>
        <v>0</v>
      </c>
      <c r="BI174" s="143">
        <f>IF(N174="nulová",J174,0)</f>
        <v>0</v>
      </c>
      <c r="BJ174" s="16" t="s">
        <v>86</v>
      </c>
      <c r="BK174" s="143">
        <f>ROUND(I174*H174,2)</f>
        <v>0</v>
      </c>
      <c r="BL174" s="16" t="s">
        <v>127</v>
      </c>
      <c r="BM174" s="142" t="s">
        <v>670</v>
      </c>
    </row>
    <row r="175" spans="2:65" s="1" customFormat="1" ht="19.5">
      <c r="B175" s="31"/>
      <c r="D175" s="144" t="s">
        <v>129</v>
      </c>
      <c r="F175" s="145" t="s">
        <v>671</v>
      </c>
      <c r="I175" s="146"/>
      <c r="L175" s="31"/>
      <c r="M175" s="147"/>
      <c r="T175" s="55"/>
      <c r="AT175" s="16" t="s">
        <v>129</v>
      </c>
      <c r="AU175" s="16" t="s">
        <v>88</v>
      </c>
    </row>
    <row r="176" spans="2:65" s="1" customFormat="1" ht="29.25">
      <c r="B176" s="31"/>
      <c r="D176" s="144" t="s">
        <v>131</v>
      </c>
      <c r="F176" s="148" t="s">
        <v>672</v>
      </c>
      <c r="I176" s="146"/>
      <c r="L176" s="31"/>
      <c r="M176" s="147"/>
      <c r="T176" s="55"/>
      <c r="AT176" s="16" t="s">
        <v>131</v>
      </c>
      <c r="AU176" s="16" t="s">
        <v>88</v>
      </c>
    </row>
    <row r="177" spans="2:65" s="1" customFormat="1" ht="33" customHeight="1">
      <c r="B177" s="31"/>
      <c r="C177" s="131" t="s">
        <v>235</v>
      </c>
      <c r="D177" s="131" t="s">
        <v>122</v>
      </c>
      <c r="E177" s="132" t="s">
        <v>673</v>
      </c>
      <c r="F177" s="133" t="s">
        <v>674</v>
      </c>
      <c r="G177" s="134" t="s">
        <v>125</v>
      </c>
      <c r="H177" s="135">
        <v>4</v>
      </c>
      <c r="I177" s="136"/>
      <c r="J177" s="137">
        <f>ROUND(I177*H177,2)</f>
        <v>0</v>
      </c>
      <c r="K177" s="133" t="s">
        <v>126</v>
      </c>
      <c r="L177" s="31"/>
      <c r="M177" s="138" t="s">
        <v>1</v>
      </c>
      <c r="N177" s="139" t="s">
        <v>43</v>
      </c>
      <c r="P177" s="140">
        <f>O177*H177</f>
        <v>0</v>
      </c>
      <c r="Q177" s="140">
        <v>0</v>
      </c>
      <c r="R177" s="140">
        <f>Q177*H177</f>
        <v>0</v>
      </c>
      <c r="S177" s="140">
        <v>0</v>
      </c>
      <c r="T177" s="141">
        <f>S177*H177</f>
        <v>0</v>
      </c>
      <c r="AR177" s="142" t="s">
        <v>127</v>
      </c>
      <c r="AT177" s="142" t="s">
        <v>122</v>
      </c>
      <c r="AU177" s="142" t="s">
        <v>88</v>
      </c>
      <c r="AY177" s="16" t="s">
        <v>120</v>
      </c>
      <c r="BE177" s="143">
        <f>IF(N177="základní",J177,0)</f>
        <v>0</v>
      </c>
      <c r="BF177" s="143">
        <f>IF(N177="snížená",J177,0)</f>
        <v>0</v>
      </c>
      <c r="BG177" s="143">
        <f>IF(N177="zákl. přenesená",J177,0)</f>
        <v>0</v>
      </c>
      <c r="BH177" s="143">
        <f>IF(N177="sníž. přenesená",J177,0)</f>
        <v>0</v>
      </c>
      <c r="BI177" s="143">
        <f>IF(N177="nulová",J177,0)</f>
        <v>0</v>
      </c>
      <c r="BJ177" s="16" t="s">
        <v>86</v>
      </c>
      <c r="BK177" s="143">
        <f>ROUND(I177*H177,2)</f>
        <v>0</v>
      </c>
      <c r="BL177" s="16" t="s">
        <v>127</v>
      </c>
      <c r="BM177" s="142" t="s">
        <v>675</v>
      </c>
    </row>
    <row r="178" spans="2:65" s="1" customFormat="1" ht="19.5">
      <c r="B178" s="31"/>
      <c r="D178" s="144" t="s">
        <v>129</v>
      </c>
      <c r="F178" s="145" t="s">
        <v>676</v>
      </c>
      <c r="I178" s="146"/>
      <c r="L178" s="31"/>
      <c r="M178" s="147"/>
      <c r="T178" s="55"/>
      <c r="AT178" s="16" t="s">
        <v>129</v>
      </c>
      <c r="AU178" s="16" t="s">
        <v>88</v>
      </c>
    </row>
    <row r="179" spans="2:65" s="1" customFormat="1" ht="19.5">
      <c r="B179" s="31"/>
      <c r="D179" s="144" t="s">
        <v>131</v>
      </c>
      <c r="F179" s="148" t="s">
        <v>642</v>
      </c>
      <c r="I179" s="146"/>
      <c r="L179" s="31"/>
      <c r="M179" s="147"/>
      <c r="T179" s="55"/>
      <c r="AT179" s="16" t="s">
        <v>131</v>
      </c>
      <c r="AU179" s="16" t="s">
        <v>88</v>
      </c>
    </row>
    <row r="180" spans="2:65" s="1" customFormat="1" ht="33" customHeight="1">
      <c r="B180" s="31"/>
      <c r="C180" s="131" t="s">
        <v>241</v>
      </c>
      <c r="D180" s="131" t="s">
        <v>122</v>
      </c>
      <c r="E180" s="132" t="s">
        <v>677</v>
      </c>
      <c r="F180" s="133" t="s">
        <v>678</v>
      </c>
      <c r="G180" s="134" t="s">
        <v>125</v>
      </c>
      <c r="H180" s="135">
        <v>1</v>
      </c>
      <c r="I180" s="136"/>
      <c r="J180" s="137">
        <f>ROUND(I180*H180,2)</f>
        <v>0</v>
      </c>
      <c r="K180" s="133" t="s">
        <v>126</v>
      </c>
      <c r="L180" s="31"/>
      <c r="M180" s="138" t="s">
        <v>1</v>
      </c>
      <c r="N180" s="139" t="s">
        <v>43</v>
      </c>
      <c r="P180" s="140">
        <f>O180*H180</f>
        <v>0</v>
      </c>
      <c r="Q180" s="140">
        <v>0</v>
      </c>
      <c r="R180" s="140">
        <f>Q180*H180</f>
        <v>0</v>
      </c>
      <c r="S180" s="140">
        <v>0</v>
      </c>
      <c r="T180" s="141">
        <f>S180*H180</f>
        <v>0</v>
      </c>
      <c r="AR180" s="142" t="s">
        <v>127</v>
      </c>
      <c r="AT180" s="142" t="s">
        <v>122</v>
      </c>
      <c r="AU180" s="142" t="s">
        <v>88</v>
      </c>
      <c r="AY180" s="16" t="s">
        <v>120</v>
      </c>
      <c r="BE180" s="143">
        <f>IF(N180="základní",J180,0)</f>
        <v>0</v>
      </c>
      <c r="BF180" s="143">
        <f>IF(N180="snížená",J180,0)</f>
        <v>0</v>
      </c>
      <c r="BG180" s="143">
        <f>IF(N180="zákl. přenesená",J180,0)</f>
        <v>0</v>
      </c>
      <c r="BH180" s="143">
        <f>IF(N180="sníž. přenesená",J180,0)</f>
        <v>0</v>
      </c>
      <c r="BI180" s="143">
        <f>IF(N180="nulová",J180,0)</f>
        <v>0</v>
      </c>
      <c r="BJ180" s="16" t="s">
        <v>86</v>
      </c>
      <c r="BK180" s="143">
        <f>ROUND(I180*H180,2)</f>
        <v>0</v>
      </c>
      <c r="BL180" s="16" t="s">
        <v>127</v>
      </c>
      <c r="BM180" s="142" t="s">
        <v>679</v>
      </c>
    </row>
    <row r="181" spans="2:65" s="1" customFormat="1" ht="19.5">
      <c r="B181" s="31"/>
      <c r="D181" s="144" t="s">
        <v>129</v>
      </c>
      <c r="F181" s="145" t="s">
        <v>680</v>
      </c>
      <c r="I181" s="146"/>
      <c r="L181" s="31"/>
      <c r="M181" s="147"/>
      <c r="T181" s="55"/>
      <c r="AT181" s="16" t="s">
        <v>129</v>
      </c>
      <c r="AU181" s="16" t="s">
        <v>88</v>
      </c>
    </row>
    <row r="182" spans="2:65" s="1" customFormat="1" ht="19.5">
      <c r="B182" s="31"/>
      <c r="D182" s="144" t="s">
        <v>131</v>
      </c>
      <c r="F182" s="148" t="s">
        <v>647</v>
      </c>
      <c r="I182" s="146"/>
      <c r="L182" s="31"/>
      <c r="M182" s="147"/>
      <c r="T182" s="55"/>
      <c r="AT182" s="16" t="s">
        <v>131</v>
      </c>
      <c r="AU182" s="16" t="s">
        <v>88</v>
      </c>
    </row>
    <row r="183" spans="2:65" s="1" customFormat="1" ht="33" customHeight="1">
      <c r="B183" s="31"/>
      <c r="C183" s="131" t="s">
        <v>7</v>
      </c>
      <c r="D183" s="131" t="s">
        <v>122</v>
      </c>
      <c r="E183" s="132" t="s">
        <v>681</v>
      </c>
      <c r="F183" s="133" t="s">
        <v>682</v>
      </c>
      <c r="G183" s="134" t="s">
        <v>125</v>
      </c>
      <c r="H183" s="135">
        <v>8</v>
      </c>
      <c r="I183" s="136"/>
      <c r="J183" s="137">
        <f>ROUND(I183*H183,2)</f>
        <v>0</v>
      </c>
      <c r="K183" s="133" t="s">
        <v>126</v>
      </c>
      <c r="L183" s="31"/>
      <c r="M183" s="138" t="s">
        <v>1</v>
      </c>
      <c r="N183" s="139" t="s">
        <v>43</v>
      </c>
      <c r="P183" s="140">
        <f>O183*H183</f>
        <v>0</v>
      </c>
      <c r="Q183" s="140">
        <v>0</v>
      </c>
      <c r="R183" s="140">
        <f>Q183*H183</f>
        <v>0</v>
      </c>
      <c r="S183" s="140">
        <v>0</v>
      </c>
      <c r="T183" s="141">
        <f>S183*H183</f>
        <v>0</v>
      </c>
      <c r="AR183" s="142" t="s">
        <v>127</v>
      </c>
      <c r="AT183" s="142" t="s">
        <v>122</v>
      </c>
      <c r="AU183" s="142" t="s">
        <v>88</v>
      </c>
      <c r="AY183" s="16" t="s">
        <v>120</v>
      </c>
      <c r="BE183" s="143">
        <f>IF(N183="základní",J183,0)</f>
        <v>0</v>
      </c>
      <c r="BF183" s="143">
        <f>IF(N183="snížená",J183,0)</f>
        <v>0</v>
      </c>
      <c r="BG183" s="143">
        <f>IF(N183="zákl. přenesená",J183,0)</f>
        <v>0</v>
      </c>
      <c r="BH183" s="143">
        <f>IF(N183="sníž. přenesená",J183,0)</f>
        <v>0</v>
      </c>
      <c r="BI183" s="143">
        <f>IF(N183="nulová",J183,0)</f>
        <v>0</v>
      </c>
      <c r="BJ183" s="16" t="s">
        <v>86</v>
      </c>
      <c r="BK183" s="143">
        <f>ROUND(I183*H183,2)</f>
        <v>0</v>
      </c>
      <c r="BL183" s="16" t="s">
        <v>127</v>
      </c>
      <c r="BM183" s="142" t="s">
        <v>683</v>
      </c>
    </row>
    <row r="184" spans="2:65" s="1" customFormat="1" ht="19.5">
      <c r="B184" s="31"/>
      <c r="D184" s="144" t="s">
        <v>129</v>
      </c>
      <c r="F184" s="145" t="s">
        <v>684</v>
      </c>
      <c r="I184" s="146"/>
      <c r="L184" s="31"/>
      <c r="M184" s="147"/>
      <c r="T184" s="55"/>
      <c r="AT184" s="16" t="s">
        <v>129</v>
      </c>
      <c r="AU184" s="16" t="s">
        <v>88</v>
      </c>
    </row>
    <row r="185" spans="2:65" s="1" customFormat="1" ht="29.25">
      <c r="B185" s="31"/>
      <c r="D185" s="144" t="s">
        <v>131</v>
      </c>
      <c r="F185" s="148" t="s">
        <v>685</v>
      </c>
      <c r="I185" s="146"/>
      <c r="L185" s="31"/>
      <c r="M185" s="147"/>
      <c r="T185" s="55"/>
      <c r="AT185" s="16" t="s">
        <v>131</v>
      </c>
      <c r="AU185" s="16" t="s">
        <v>88</v>
      </c>
    </row>
    <row r="186" spans="2:65" s="1" customFormat="1" ht="33" customHeight="1">
      <c r="B186" s="31"/>
      <c r="C186" s="131" t="s">
        <v>255</v>
      </c>
      <c r="D186" s="131" t="s">
        <v>122</v>
      </c>
      <c r="E186" s="132" t="s">
        <v>686</v>
      </c>
      <c r="F186" s="133" t="s">
        <v>687</v>
      </c>
      <c r="G186" s="134" t="s">
        <v>125</v>
      </c>
      <c r="H186" s="135">
        <v>16</v>
      </c>
      <c r="I186" s="136"/>
      <c r="J186" s="137">
        <f>ROUND(I186*H186,2)</f>
        <v>0</v>
      </c>
      <c r="K186" s="133" t="s">
        <v>126</v>
      </c>
      <c r="L186" s="31"/>
      <c r="M186" s="138" t="s">
        <v>1</v>
      </c>
      <c r="N186" s="139" t="s">
        <v>43</v>
      </c>
      <c r="P186" s="140">
        <f>O186*H186</f>
        <v>0</v>
      </c>
      <c r="Q186" s="140">
        <v>0</v>
      </c>
      <c r="R186" s="140">
        <f>Q186*H186</f>
        <v>0</v>
      </c>
      <c r="S186" s="140">
        <v>0</v>
      </c>
      <c r="T186" s="141">
        <f>S186*H186</f>
        <v>0</v>
      </c>
      <c r="AR186" s="142" t="s">
        <v>127</v>
      </c>
      <c r="AT186" s="142" t="s">
        <v>122</v>
      </c>
      <c r="AU186" s="142" t="s">
        <v>88</v>
      </c>
      <c r="AY186" s="16" t="s">
        <v>120</v>
      </c>
      <c r="BE186" s="143">
        <f>IF(N186="základní",J186,0)</f>
        <v>0</v>
      </c>
      <c r="BF186" s="143">
        <f>IF(N186="snížená",J186,0)</f>
        <v>0</v>
      </c>
      <c r="BG186" s="143">
        <f>IF(N186="zákl. přenesená",J186,0)</f>
        <v>0</v>
      </c>
      <c r="BH186" s="143">
        <f>IF(N186="sníž. přenesená",J186,0)</f>
        <v>0</v>
      </c>
      <c r="BI186" s="143">
        <f>IF(N186="nulová",J186,0)</f>
        <v>0</v>
      </c>
      <c r="BJ186" s="16" t="s">
        <v>86</v>
      </c>
      <c r="BK186" s="143">
        <f>ROUND(I186*H186,2)</f>
        <v>0</v>
      </c>
      <c r="BL186" s="16" t="s">
        <v>127</v>
      </c>
      <c r="BM186" s="142" t="s">
        <v>688</v>
      </c>
    </row>
    <row r="187" spans="2:65" s="1" customFormat="1" ht="19.5">
      <c r="B187" s="31"/>
      <c r="D187" s="144" t="s">
        <v>129</v>
      </c>
      <c r="F187" s="145" t="s">
        <v>689</v>
      </c>
      <c r="I187" s="146"/>
      <c r="L187" s="31"/>
      <c r="M187" s="147"/>
      <c r="T187" s="55"/>
      <c r="AT187" s="16" t="s">
        <v>129</v>
      </c>
      <c r="AU187" s="16" t="s">
        <v>88</v>
      </c>
    </row>
    <row r="188" spans="2:65" s="1" customFormat="1" ht="29.25">
      <c r="B188" s="31"/>
      <c r="D188" s="144" t="s">
        <v>131</v>
      </c>
      <c r="F188" s="148" t="s">
        <v>690</v>
      </c>
      <c r="I188" s="146"/>
      <c r="L188" s="31"/>
      <c r="M188" s="147"/>
      <c r="T188" s="55"/>
      <c r="AT188" s="16" t="s">
        <v>131</v>
      </c>
      <c r="AU188" s="16" t="s">
        <v>88</v>
      </c>
    </row>
    <row r="189" spans="2:65" s="1" customFormat="1" ht="33" customHeight="1">
      <c r="B189" s="31"/>
      <c r="C189" s="131" t="s">
        <v>265</v>
      </c>
      <c r="D189" s="131" t="s">
        <v>122</v>
      </c>
      <c r="E189" s="132" t="s">
        <v>691</v>
      </c>
      <c r="F189" s="133" t="s">
        <v>692</v>
      </c>
      <c r="G189" s="134" t="s">
        <v>125</v>
      </c>
      <c r="H189" s="135">
        <v>6</v>
      </c>
      <c r="I189" s="136"/>
      <c r="J189" s="137">
        <f>ROUND(I189*H189,2)</f>
        <v>0</v>
      </c>
      <c r="K189" s="133" t="s">
        <v>126</v>
      </c>
      <c r="L189" s="31"/>
      <c r="M189" s="138" t="s">
        <v>1</v>
      </c>
      <c r="N189" s="139" t="s">
        <v>43</v>
      </c>
      <c r="P189" s="140">
        <f>O189*H189</f>
        <v>0</v>
      </c>
      <c r="Q189" s="140">
        <v>0</v>
      </c>
      <c r="R189" s="140">
        <f>Q189*H189</f>
        <v>0</v>
      </c>
      <c r="S189" s="140">
        <v>0</v>
      </c>
      <c r="T189" s="141">
        <f>S189*H189</f>
        <v>0</v>
      </c>
      <c r="AR189" s="142" t="s">
        <v>127</v>
      </c>
      <c r="AT189" s="142" t="s">
        <v>122</v>
      </c>
      <c r="AU189" s="142" t="s">
        <v>88</v>
      </c>
      <c r="AY189" s="16" t="s">
        <v>120</v>
      </c>
      <c r="BE189" s="143">
        <f>IF(N189="základní",J189,0)</f>
        <v>0</v>
      </c>
      <c r="BF189" s="143">
        <f>IF(N189="snížená",J189,0)</f>
        <v>0</v>
      </c>
      <c r="BG189" s="143">
        <f>IF(N189="zákl. přenesená",J189,0)</f>
        <v>0</v>
      </c>
      <c r="BH189" s="143">
        <f>IF(N189="sníž. přenesená",J189,0)</f>
        <v>0</v>
      </c>
      <c r="BI189" s="143">
        <f>IF(N189="nulová",J189,0)</f>
        <v>0</v>
      </c>
      <c r="BJ189" s="16" t="s">
        <v>86</v>
      </c>
      <c r="BK189" s="143">
        <f>ROUND(I189*H189,2)</f>
        <v>0</v>
      </c>
      <c r="BL189" s="16" t="s">
        <v>127</v>
      </c>
      <c r="BM189" s="142" t="s">
        <v>693</v>
      </c>
    </row>
    <row r="190" spans="2:65" s="1" customFormat="1" ht="19.5">
      <c r="B190" s="31"/>
      <c r="D190" s="144" t="s">
        <v>129</v>
      </c>
      <c r="F190" s="145" t="s">
        <v>694</v>
      </c>
      <c r="I190" s="146"/>
      <c r="L190" s="31"/>
      <c r="M190" s="147"/>
      <c r="T190" s="55"/>
      <c r="AT190" s="16" t="s">
        <v>129</v>
      </c>
      <c r="AU190" s="16" t="s">
        <v>88</v>
      </c>
    </row>
    <row r="191" spans="2:65" s="1" customFormat="1" ht="19.5">
      <c r="B191" s="31"/>
      <c r="D191" s="144" t="s">
        <v>131</v>
      </c>
      <c r="F191" s="148" t="s">
        <v>695</v>
      </c>
      <c r="I191" s="146"/>
      <c r="L191" s="31"/>
      <c r="M191" s="147"/>
      <c r="T191" s="55"/>
      <c r="AT191" s="16" t="s">
        <v>131</v>
      </c>
      <c r="AU191" s="16" t="s">
        <v>88</v>
      </c>
    </row>
    <row r="192" spans="2:65" s="1" customFormat="1" ht="33" customHeight="1">
      <c r="B192" s="31"/>
      <c r="C192" s="131" t="s">
        <v>270</v>
      </c>
      <c r="D192" s="131" t="s">
        <v>122</v>
      </c>
      <c r="E192" s="132" t="s">
        <v>696</v>
      </c>
      <c r="F192" s="133" t="s">
        <v>697</v>
      </c>
      <c r="G192" s="134" t="s">
        <v>125</v>
      </c>
      <c r="H192" s="135">
        <v>3</v>
      </c>
      <c r="I192" s="136"/>
      <c r="J192" s="137">
        <f>ROUND(I192*H192,2)</f>
        <v>0</v>
      </c>
      <c r="K192" s="133" t="s">
        <v>126</v>
      </c>
      <c r="L192" s="31"/>
      <c r="M192" s="138" t="s">
        <v>1</v>
      </c>
      <c r="N192" s="139" t="s">
        <v>43</v>
      </c>
      <c r="P192" s="140">
        <f>O192*H192</f>
        <v>0</v>
      </c>
      <c r="Q192" s="140">
        <v>0</v>
      </c>
      <c r="R192" s="140">
        <f>Q192*H192</f>
        <v>0</v>
      </c>
      <c r="S192" s="140">
        <v>0</v>
      </c>
      <c r="T192" s="141">
        <f>S192*H192</f>
        <v>0</v>
      </c>
      <c r="AR192" s="142" t="s">
        <v>127</v>
      </c>
      <c r="AT192" s="142" t="s">
        <v>122</v>
      </c>
      <c r="AU192" s="142" t="s">
        <v>88</v>
      </c>
      <c r="AY192" s="16" t="s">
        <v>120</v>
      </c>
      <c r="BE192" s="143">
        <f>IF(N192="základní",J192,0)</f>
        <v>0</v>
      </c>
      <c r="BF192" s="143">
        <f>IF(N192="snížená",J192,0)</f>
        <v>0</v>
      </c>
      <c r="BG192" s="143">
        <f>IF(N192="zákl. přenesená",J192,0)</f>
        <v>0</v>
      </c>
      <c r="BH192" s="143">
        <f>IF(N192="sníž. přenesená",J192,0)</f>
        <v>0</v>
      </c>
      <c r="BI192" s="143">
        <f>IF(N192="nulová",J192,0)</f>
        <v>0</v>
      </c>
      <c r="BJ192" s="16" t="s">
        <v>86</v>
      </c>
      <c r="BK192" s="143">
        <f>ROUND(I192*H192,2)</f>
        <v>0</v>
      </c>
      <c r="BL192" s="16" t="s">
        <v>127</v>
      </c>
      <c r="BM192" s="142" t="s">
        <v>698</v>
      </c>
    </row>
    <row r="193" spans="2:65" s="1" customFormat="1" ht="19.5">
      <c r="B193" s="31"/>
      <c r="D193" s="144" t="s">
        <v>129</v>
      </c>
      <c r="F193" s="145" t="s">
        <v>699</v>
      </c>
      <c r="I193" s="146"/>
      <c r="L193" s="31"/>
      <c r="M193" s="147"/>
      <c r="T193" s="55"/>
      <c r="AT193" s="16" t="s">
        <v>129</v>
      </c>
      <c r="AU193" s="16" t="s">
        <v>88</v>
      </c>
    </row>
    <row r="194" spans="2:65" s="1" customFormat="1" ht="19.5">
      <c r="B194" s="31"/>
      <c r="D194" s="144" t="s">
        <v>131</v>
      </c>
      <c r="F194" s="148" t="s">
        <v>700</v>
      </c>
      <c r="I194" s="146"/>
      <c r="L194" s="31"/>
      <c r="M194" s="147"/>
      <c r="T194" s="55"/>
      <c r="AT194" s="16" t="s">
        <v>131</v>
      </c>
      <c r="AU194" s="16" t="s">
        <v>88</v>
      </c>
    </row>
    <row r="195" spans="2:65" s="1" customFormat="1" ht="33" customHeight="1">
      <c r="B195" s="31"/>
      <c r="C195" s="131" t="s">
        <v>275</v>
      </c>
      <c r="D195" s="131" t="s">
        <v>122</v>
      </c>
      <c r="E195" s="132" t="s">
        <v>701</v>
      </c>
      <c r="F195" s="133" t="s">
        <v>702</v>
      </c>
      <c r="G195" s="134" t="s">
        <v>125</v>
      </c>
      <c r="H195" s="135">
        <v>1</v>
      </c>
      <c r="I195" s="136"/>
      <c r="J195" s="137">
        <f>ROUND(I195*H195,2)</f>
        <v>0</v>
      </c>
      <c r="K195" s="133" t="s">
        <v>126</v>
      </c>
      <c r="L195" s="31"/>
      <c r="M195" s="138" t="s">
        <v>1</v>
      </c>
      <c r="N195" s="139" t="s">
        <v>43</v>
      </c>
      <c r="P195" s="140">
        <f>O195*H195</f>
        <v>0</v>
      </c>
      <c r="Q195" s="140">
        <v>0</v>
      </c>
      <c r="R195" s="140">
        <f>Q195*H195</f>
        <v>0</v>
      </c>
      <c r="S195" s="140">
        <v>0</v>
      </c>
      <c r="T195" s="141">
        <f>S195*H195</f>
        <v>0</v>
      </c>
      <c r="AR195" s="142" t="s">
        <v>127</v>
      </c>
      <c r="AT195" s="142" t="s">
        <v>122</v>
      </c>
      <c r="AU195" s="142" t="s">
        <v>88</v>
      </c>
      <c r="AY195" s="16" t="s">
        <v>120</v>
      </c>
      <c r="BE195" s="143">
        <f>IF(N195="základní",J195,0)</f>
        <v>0</v>
      </c>
      <c r="BF195" s="143">
        <f>IF(N195="snížená",J195,0)</f>
        <v>0</v>
      </c>
      <c r="BG195" s="143">
        <f>IF(N195="zákl. přenesená",J195,0)</f>
        <v>0</v>
      </c>
      <c r="BH195" s="143">
        <f>IF(N195="sníž. přenesená",J195,0)</f>
        <v>0</v>
      </c>
      <c r="BI195" s="143">
        <f>IF(N195="nulová",J195,0)</f>
        <v>0</v>
      </c>
      <c r="BJ195" s="16" t="s">
        <v>86</v>
      </c>
      <c r="BK195" s="143">
        <f>ROUND(I195*H195,2)</f>
        <v>0</v>
      </c>
      <c r="BL195" s="16" t="s">
        <v>127</v>
      </c>
      <c r="BM195" s="142" t="s">
        <v>703</v>
      </c>
    </row>
    <row r="196" spans="2:65" s="1" customFormat="1" ht="19.5">
      <c r="B196" s="31"/>
      <c r="D196" s="144" t="s">
        <v>129</v>
      </c>
      <c r="F196" s="145" t="s">
        <v>704</v>
      </c>
      <c r="I196" s="146"/>
      <c r="L196" s="31"/>
      <c r="M196" s="147"/>
      <c r="T196" s="55"/>
      <c r="AT196" s="16" t="s">
        <v>129</v>
      </c>
      <c r="AU196" s="16" t="s">
        <v>88</v>
      </c>
    </row>
    <row r="197" spans="2:65" s="1" customFormat="1" ht="19.5">
      <c r="B197" s="31"/>
      <c r="D197" s="144" t="s">
        <v>131</v>
      </c>
      <c r="F197" s="148" t="s">
        <v>705</v>
      </c>
      <c r="I197" s="146"/>
      <c r="L197" s="31"/>
      <c r="M197" s="147"/>
      <c r="T197" s="55"/>
      <c r="AT197" s="16" t="s">
        <v>131</v>
      </c>
      <c r="AU197" s="16" t="s">
        <v>88</v>
      </c>
    </row>
    <row r="198" spans="2:65" s="1" customFormat="1" ht="33" customHeight="1">
      <c r="B198" s="31"/>
      <c r="C198" s="131" t="s">
        <v>280</v>
      </c>
      <c r="D198" s="131" t="s">
        <v>122</v>
      </c>
      <c r="E198" s="132" t="s">
        <v>706</v>
      </c>
      <c r="F198" s="133" t="s">
        <v>707</v>
      </c>
      <c r="G198" s="134" t="s">
        <v>125</v>
      </c>
      <c r="H198" s="135">
        <v>2</v>
      </c>
      <c r="I198" s="136"/>
      <c r="J198" s="137">
        <f>ROUND(I198*H198,2)</f>
        <v>0</v>
      </c>
      <c r="K198" s="133" t="s">
        <v>126</v>
      </c>
      <c r="L198" s="31"/>
      <c r="M198" s="138" t="s">
        <v>1</v>
      </c>
      <c r="N198" s="139" t="s">
        <v>43</v>
      </c>
      <c r="P198" s="140">
        <f>O198*H198</f>
        <v>0</v>
      </c>
      <c r="Q198" s="140">
        <v>0</v>
      </c>
      <c r="R198" s="140">
        <f>Q198*H198</f>
        <v>0</v>
      </c>
      <c r="S198" s="140">
        <v>0</v>
      </c>
      <c r="T198" s="141">
        <f>S198*H198</f>
        <v>0</v>
      </c>
      <c r="AR198" s="142" t="s">
        <v>127</v>
      </c>
      <c r="AT198" s="142" t="s">
        <v>122</v>
      </c>
      <c r="AU198" s="142" t="s">
        <v>88</v>
      </c>
      <c r="AY198" s="16" t="s">
        <v>120</v>
      </c>
      <c r="BE198" s="143">
        <f>IF(N198="základní",J198,0)</f>
        <v>0</v>
      </c>
      <c r="BF198" s="143">
        <f>IF(N198="snížená",J198,0)</f>
        <v>0</v>
      </c>
      <c r="BG198" s="143">
        <f>IF(N198="zákl. přenesená",J198,0)</f>
        <v>0</v>
      </c>
      <c r="BH198" s="143">
        <f>IF(N198="sníž. přenesená",J198,0)</f>
        <v>0</v>
      </c>
      <c r="BI198" s="143">
        <f>IF(N198="nulová",J198,0)</f>
        <v>0</v>
      </c>
      <c r="BJ198" s="16" t="s">
        <v>86</v>
      </c>
      <c r="BK198" s="143">
        <f>ROUND(I198*H198,2)</f>
        <v>0</v>
      </c>
      <c r="BL198" s="16" t="s">
        <v>127</v>
      </c>
      <c r="BM198" s="142" t="s">
        <v>708</v>
      </c>
    </row>
    <row r="199" spans="2:65" s="1" customFormat="1" ht="19.5">
      <c r="B199" s="31"/>
      <c r="D199" s="144" t="s">
        <v>129</v>
      </c>
      <c r="F199" s="145" t="s">
        <v>709</v>
      </c>
      <c r="I199" s="146"/>
      <c r="L199" s="31"/>
      <c r="M199" s="147"/>
      <c r="T199" s="55"/>
      <c r="AT199" s="16" t="s">
        <v>129</v>
      </c>
      <c r="AU199" s="16" t="s">
        <v>88</v>
      </c>
    </row>
    <row r="200" spans="2:65" s="1" customFormat="1" ht="19.5">
      <c r="B200" s="31"/>
      <c r="D200" s="144" t="s">
        <v>131</v>
      </c>
      <c r="F200" s="148" t="s">
        <v>710</v>
      </c>
      <c r="I200" s="146"/>
      <c r="L200" s="31"/>
      <c r="M200" s="147"/>
      <c r="T200" s="55"/>
      <c r="AT200" s="16" t="s">
        <v>131</v>
      </c>
      <c r="AU200" s="16" t="s">
        <v>88</v>
      </c>
    </row>
    <row r="201" spans="2:65" s="1" customFormat="1" ht="33" customHeight="1">
      <c r="B201" s="31"/>
      <c r="C201" s="131" t="s">
        <v>287</v>
      </c>
      <c r="D201" s="131" t="s">
        <v>122</v>
      </c>
      <c r="E201" s="132" t="s">
        <v>711</v>
      </c>
      <c r="F201" s="133" t="s">
        <v>712</v>
      </c>
      <c r="G201" s="134" t="s">
        <v>125</v>
      </c>
      <c r="H201" s="135">
        <v>1</v>
      </c>
      <c r="I201" s="136"/>
      <c r="J201" s="137">
        <f>ROUND(I201*H201,2)</f>
        <v>0</v>
      </c>
      <c r="K201" s="133" t="s">
        <v>126</v>
      </c>
      <c r="L201" s="31"/>
      <c r="M201" s="138" t="s">
        <v>1</v>
      </c>
      <c r="N201" s="139" t="s">
        <v>43</v>
      </c>
      <c r="P201" s="140">
        <f>O201*H201</f>
        <v>0</v>
      </c>
      <c r="Q201" s="140">
        <v>0</v>
      </c>
      <c r="R201" s="140">
        <f>Q201*H201</f>
        <v>0</v>
      </c>
      <c r="S201" s="140">
        <v>0</v>
      </c>
      <c r="T201" s="141">
        <f>S201*H201</f>
        <v>0</v>
      </c>
      <c r="AR201" s="142" t="s">
        <v>127</v>
      </c>
      <c r="AT201" s="142" t="s">
        <v>122</v>
      </c>
      <c r="AU201" s="142" t="s">
        <v>88</v>
      </c>
      <c r="AY201" s="16" t="s">
        <v>120</v>
      </c>
      <c r="BE201" s="143">
        <f>IF(N201="základní",J201,0)</f>
        <v>0</v>
      </c>
      <c r="BF201" s="143">
        <f>IF(N201="snížená",J201,0)</f>
        <v>0</v>
      </c>
      <c r="BG201" s="143">
        <f>IF(N201="zákl. přenesená",J201,0)</f>
        <v>0</v>
      </c>
      <c r="BH201" s="143">
        <f>IF(N201="sníž. přenesená",J201,0)</f>
        <v>0</v>
      </c>
      <c r="BI201" s="143">
        <f>IF(N201="nulová",J201,0)</f>
        <v>0</v>
      </c>
      <c r="BJ201" s="16" t="s">
        <v>86</v>
      </c>
      <c r="BK201" s="143">
        <f>ROUND(I201*H201,2)</f>
        <v>0</v>
      </c>
      <c r="BL201" s="16" t="s">
        <v>127</v>
      </c>
      <c r="BM201" s="142" t="s">
        <v>713</v>
      </c>
    </row>
    <row r="202" spans="2:65" s="1" customFormat="1" ht="19.5">
      <c r="B202" s="31"/>
      <c r="D202" s="144" t="s">
        <v>129</v>
      </c>
      <c r="F202" s="145" t="s">
        <v>714</v>
      </c>
      <c r="I202" s="146"/>
      <c r="L202" s="31"/>
      <c r="M202" s="147"/>
      <c r="T202" s="55"/>
      <c r="AT202" s="16" t="s">
        <v>129</v>
      </c>
      <c r="AU202" s="16" t="s">
        <v>88</v>
      </c>
    </row>
    <row r="203" spans="2:65" s="1" customFormat="1" ht="19.5">
      <c r="B203" s="31"/>
      <c r="D203" s="144" t="s">
        <v>131</v>
      </c>
      <c r="F203" s="148" t="s">
        <v>715</v>
      </c>
      <c r="I203" s="146"/>
      <c r="L203" s="31"/>
      <c r="M203" s="147"/>
      <c r="T203" s="55"/>
      <c r="AT203" s="16" t="s">
        <v>131</v>
      </c>
      <c r="AU203" s="16" t="s">
        <v>88</v>
      </c>
    </row>
    <row r="204" spans="2:65" s="1" customFormat="1" ht="21.75" customHeight="1">
      <c r="B204" s="31"/>
      <c r="C204" s="131" t="s">
        <v>292</v>
      </c>
      <c r="D204" s="131" t="s">
        <v>122</v>
      </c>
      <c r="E204" s="132" t="s">
        <v>716</v>
      </c>
      <c r="F204" s="133" t="s">
        <v>717</v>
      </c>
      <c r="G204" s="134" t="s">
        <v>125</v>
      </c>
      <c r="H204" s="135">
        <v>69</v>
      </c>
      <c r="I204" s="136"/>
      <c r="J204" s="137">
        <f>ROUND(I204*H204,2)</f>
        <v>0</v>
      </c>
      <c r="K204" s="133" t="s">
        <v>126</v>
      </c>
      <c r="L204" s="31"/>
      <c r="M204" s="138" t="s">
        <v>1</v>
      </c>
      <c r="N204" s="139" t="s">
        <v>43</v>
      </c>
      <c r="P204" s="140">
        <f>O204*H204</f>
        <v>0</v>
      </c>
      <c r="Q204" s="140">
        <v>0</v>
      </c>
      <c r="R204" s="140">
        <f>Q204*H204</f>
        <v>0</v>
      </c>
      <c r="S204" s="140">
        <v>0</v>
      </c>
      <c r="T204" s="141">
        <f>S204*H204</f>
        <v>0</v>
      </c>
      <c r="AR204" s="142" t="s">
        <v>127</v>
      </c>
      <c r="AT204" s="142" t="s">
        <v>122</v>
      </c>
      <c r="AU204" s="142" t="s">
        <v>88</v>
      </c>
      <c r="AY204" s="16" t="s">
        <v>120</v>
      </c>
      <c r="BE204" s="143">
        <f>IF(N204="základní",J204,0)</f>
        <v>0</v>
      </c>
      <c r="BF204" s="143">
        <f>IF(N204="snížená",J204,0)</f>
        <v>0</v>
      </c>
      <c r="BG204" s="143">
        <f>IF(N204="zákl. přenesená",J204,0)</f>
        <v>0</v>
      </c>
      <c r="BH204" s="143">
        <f>IF(N204="sníž. přenesená",J204,0)</f>
        <v>0</v>
      </c>
      <c r="BI204" s="143">
        <f>IF(N204="nulová",J204,0)</f>
        <v>0</v>
      </c>
      <c r="BJ204" s="16" t="s">
        <v>86</v>
      </c>
      <c r="BK204" s="143">
        <f>ROUND(I204*H204,2)</f>
        <v>0</v>
      </c>
      <c r="BL204" s="16" t="s">
        <v>127</v>
      </c>
      <c r="BM204" s="142" t="s">
        <v>718</v>
      </c>
    </row>
    <row r="205" spans="2:65" s="1" customFormat="1" ht="29.25">
      <c r="B205" s="31"/>
      <c r="D205" s="144" t="s">
        <v>129</v>
      </c>
      <c r="F205" s="145" t="s">
        <v>719</v>
      </c>
      <c r="I205" s="146"/>
      <c r="L205" s="31"/>
      <c r="M205" s="147"/>
      <c r="T205" s="55"/>
      <c r="AT205" s="16" t="s">
        <v>129</v>
      </c>
      <c r="AU205" s="16" t="s">
        <v>88</v>
      </c>
    </row>
    <row r="206" spans="2:65" s="1" customFormat="1" ht="68.25">
      <c r="B206" s="31"/>
      <c r="D206" s="144" t="s">
        <v>131</v>
      </c>
      <c r="F206" s="148" t="s">
        <v>720</v>
      </c>
      <c r="I206" s="146"/>
      <c r="L206" s="31"/>
      <c r="M206" s="147"/>
      <c r="T206" s="55"/>
      <c r="AT206" s="16" t="s">
        <v>131</v>
      </c>
      <c r="AU206" s="16" t="s">
        <v>88</v>
      </c>
    </row>
    <row r="207" spans="2:65" s="1" customFormat="1" ht="21.75" customHeight="1">
      <c r="B207" s="31"/>
      <c r="C207" s="131" t="s">
        <v>298</v>
      </c>
      <c r="D207" s="131" t="s">
        <v>122</v>
      </c>
      <c r="E207" s="132" t="s">
        <v>721</v>
      </c>
      <c r="F207" s="133" t="s">
        <v>722</v>
      </c>
      <c r="G207" s="134" t="s">
        <v>125</v>
      </c>
      <c r="H207" s="135">
        <v>75</v>
      </c>
      <c r="I207" s="136"/>
      <c r="J207" s="137">
        <f>ROUND(I207*H207,2)</f>
        <v>0</v>
      </c>
      <c r="K207" s="133" t="s">
        <v>126</v>
      </c>
      <c r="L207" s="31"/>
      <c r="M207" s="138" t="s">
        <v>1</v>
      </c>
      <c r="N207" s="139" t="s">
        <v>43</v>
      </c>
      <c r="P207" s="140">
        <f>O207*H207</f>
        <v>0</v>
      </c>
      <c r="Q207" s="140">
        <v>0</v>
      </c>
      <c r="R207" s="140">
        <f>Q207*H207</f>
        <v>0</v>
      </c>
      <c r="S207" s="140">
        <v>0</v>
      </c>
      <c r="T207" s="141">
        <f>S207*H207</f>
        <v>0</v>
      </c>
      <c r="AR207" s="142" t="s">
        <v>127</v>
      </c>
      <c r="AT207" s="142" t="s">
        <v>122</v>
      </c>
      <c r="AU207" s="142" t="s">
        <v>88</v>
      </c>
      <c r="AY207" s="16" t="s">
        <v>120</v>
      </c>
      <c r="BE207" s="143">
        <f>IF(N207="základní",J207,0)</f>
        <v>0</v>
      </c>
      <c r="BF207" s="143">
        <f>IF(N207="snížená",J207,0)</f>
        <v>0</v>
      </c>
      <c r="BG207" s="143">
        <f>IF(N207="zákl. přenesená",J207,0)</f>
        <v>0</v>
      </c>
      <c r="BH207" s="143">
        <f>IF(N207="sníž. přenesená",J207,0)</f>
        <v>0</v>
      </c>
      <c r="BI207" s="143">
        <f>IF(N207="nulová",J207,0)</f>
        <v>0</v>
      </c>
      <c r="BJ207" s="16" t="s">
        <v>86</v>
      </c>
      <c r="BK207" s="143">
        <f>ROUND(I207*H207,2)</f>
        <v>0</v>
      </c>
      <c r="BL207" s="16" t="s">
        <v>127</v>
      </c>
      <c r="BM207" s="142" t="s">
        <v>723</v>
      </c>
    </row>
    <row r="208" spans="2:65" s="1" customFormat="1" ht="29.25">
      <c r="B208" s="31"/>
      <c r="D208" s="144" t="s">
        <v>129</v>
      </c>
      <c r="F208" s="145" t="s">
        <v>724</v>
      </c>
      <c r="I208" s="146"/>
      <c r="L208" s="31"/>
      <c r="M208" s="147"/>
      <c r="T208" s="55"/>
      <c r="AT208" s="16" t="s">
        <v>129</v>
      </c>
      <c r="AU208" s="16" t="s">
        <v>88</v>
      </c>
    </row>
    <row r="209" spans="2:65" s="1" customFormat="1" ht="78">
      <c r="B209" s="31"/>
      <c r="D209" s="144" t="s">
        <v>131</v>
      </c>
      <c r="F209" s="148" t="s">
        <v>725</v>
      </c>
      <c r="I209" s="146"/>
      <c r="L209" s="31"/>
      <c r="M209" s="147"/>
      <c r="T209" s="55"/>
      <c r="AT209" s="16" t="s">
        <v>131</v>
      </c>
      <c r="AU209" s="16" t="s">
        <v>88</v>
      </c>
    </row>
    <row r="210" spans="2:65" s="1" customFormat="1" ht="21.75" customHeight="1">
      <c r="B210" s="31"/>
      <c r="C210" s="131" t="s">
        <v>306</v>
      </c>
      <c r="D210" s="131" t="s">
        <v>122</v>
      </c>
      <c r="E210" s="132" t="s">
        <v>726</v>
      </c>
      <c r="F210" s="133" t="s">
        <v>727</v>
      </c>
      <c r="G210" s="134" t="s">
        <v>125</v>
      </c>
      <c r="H210" s="135">
        <v>1</v>
      </c>
      <c r="I210" s="136"/>
      <c r="J210" s="137">
        <f>ROUND(I210*H210,2)</f>
        <v>0</v>
      </c>
      <c r="K210" s="133" t="s">
        <v>126</v>
      </c>
      <c r="L210" s="31"/>
      <c r="M210" s="138" t="s">
        <v>1</v>
      </c>
      <c r="N210" s="139" t="s">
        <v>43</v>
      </c>
      <c r="P210" s="140">
        <f>O210*H210</f>
        <v>0</v>
      </c>
      <c r="Q210" s="140">
        <v>0</v>
      </c>
      <c r="R210" s="140">
        <f>Q210*H210</f>
        <v>0</v>
      </c>
      <c r="S210" s="140">
        <v>0</v>
      </c>
      <c r="T210" s="141">
        <f>S210*H210</f>
        <v>0</v>
      </c>
      <c r="AR210" s="142" t="s">
        <v>127</v>
      </c>
      <c r="AT210" s="142" t="s">
        <v>122</v>
      </c>
      <c r="AU210" s="142" t="s">
        <v>88</v>
      </c>
      <c r="AY210" s="16" t="s">
        <v>120</v>
      </c>
      <c r="BE210" s="143">
        <f>IF(N210="základní",J210,0)</f>
        <v>0</v>
      </c>
      <c r="BF210" s="143">
        <f>IF(N210="snížená",J210,0)</f>
        <v>0</v>
      </c>
      <c r="BG210" s="143">
        <f>IF(N210="zákl. přenesená",J210,0)</f>
        <v>0</v>
      </c>
      <c r="BH210" s="143">
        <f>IF(N210="sníž. přenesená",J210,0)</f>
        <v>0</v>
      </c>
      <c r="BI210" s="143">
        <f>IF(N210="nulová",J210,0)</f>
        <v>0</v>
      </c>
      <c r="BJ210" s="16" t="s">
        <v>86</v>
      </c>
      <c r="BK210" s="143">
        <f>ROUND(I210*H210,2)</f>
        <v>0</v>
      </c>
      <c r="BL210" s="16" t="s">
        <v>127</v>
      </c>
      <c r="BM210" s="142" t="s">
        <v>728</v>
      </c>
    </row>
    <row r="211" spans="2:65" s="1" customFormat="1" ht="29.25">
      <c r="B211" s="31"/>
      <c r="D211" s="144" t="s">
        <v>129</v>
      </c>
      <c r="F211" s="145" t="s">
        <v>729</v>
      </c>
      <c r="I211" s="146"/>
      <c r="L211" s="31"/>
      <c r="M211" s="147"/>
      <c r="T211" s="55"/>
      <c r="AT211" s="16" t="s">
        <v>129</v>
      </c>
      <c r="AU211" s="16" t="s">
        <v>88</v>
      </c>
    </row>
    <row r="212" spans="2:65" s="1" customFormat="1" ht="19.5">
      <c r="B212" s="31"/>
      <c r="D212" s="144" t="s">
        <v>131</v>
      </c>
      <c r="F212" s="148" t="s">
        <v>730</v>
      </c>
      <c r="I212" s="146"/>
      <c r="L212" s="31"/>
      <c r="M212" s="147"/>
      <c r="T212" s="55"/>
      <c r="AT212" s="16" t="s">
        <v>131</v>
      </c>
      <c r="AU212" s="16" t="s">
        <v>88</v>
      </c>
    </row>
    <row r="213" spans="2:65" s="1" customFormat="1" ht="24.2" customHeight="1">
      <c r="B213" s="31"/>
      <c r="C213" s="131" t="s">
        <v>315</v>
      </c>
      <c r="D213" s="131" t="s">
        <v>122</v>
      </c>
      <c r="E213" s="132" t="s">
        <v>731</v>
      </c>
      <c r="F213" s="133" t="s">
        <v>732</v>
      </c>
      <c r="G213" s="134" t="s">
        <v>125</v>
      </c>
      <c r="H213" s="135">
        <v>10</v>
      </c>
      <c r="I213" s="136"/>
      <c r="J213" s="137">
        <f>ROUND(I213*H213,2)</f>
        <v>0</v>
      </c>
      <c r="K213" s="133" t="s">
        <v>126</v>
      </c>
      <c r="L213" s="31"/>
      <c r="M213" s="138" t="s">
        <v>1</v>
      </c>
      <c r="N213" s="139" t="s">
        <v>43</v>
      </c>
      <c r="P213" s="140">
        <f>O213*H213</f>
        <v>0</v>
      </c>
      <c r="Q213" s="140">
        <v>0</v>
      </c>
      <c r="R213" s="140">
        <f>Q213*H213</f>
        <v>0</v>
      </c>
      <c r="S213" s="140">
        <v>0</v>
      </c>
      <c r="T213" s="141">
        <f>S213*H213</f>
        <v>0</v>
      </c>
      <c r="AR213" s="142" t="s">
        <v>127</v>
      </c>
      <c r="AT213" s="142" t="s">
        <v>122</v>
      </c>
      <c r="AU213" s="142" t="s">
        <v>88</v>
      </c>
      <c r="AY213" s="16" t="s">
        <v>120</v>
      </c>
      <c r="BE213" s="143">
        <f>IF(N213="základní",J213,0)</f>
        <v>0</v>
      </c>
      <c r="BF213" s="143">
        <f>IF(N213="snížená",J213,0)</f>
        <v>0</v>
      </c>
      <c r="BG213" s="143">
        <f>IF(N213="zákl. přenesená",J213,0)</f>
        <v>0</v>
      </c>
      <c r="BH213" s="143">
        <f>IF(N213="sníž. přenesená",J213,0)</f>
        <v>0</v>
      </c>
      <c r="BI213" s="143">
        <f>IF(N213="nulová",J213,0)</f>
        <v>0</v>
      </c>
      <c r="BJ213" s="16" t="s">
        <v>86</v>
      </c>
      <c r="BK213" s="143">
        <f>ROUND(I213*H213,2)</f>
        <v>0</v>
      </c>
      <c r="BL213" s="16" t="s">
        <v>127</v>
      </c>
      <c r="BM213" s="142" t="s">
        <v>733</v>
      </c>
    </row>
    <row r="214" spans="2:65" s="1" customFormat="1" ht="29.25">
      <c r="B214" s="31"/>
      <c r="D214" s="144" t="s">
        <v>129</v>
      </c>
      <c r="F214" s="145" t="s">
        <v>734</v>
      </c>
      <c r="I214" s="146"/>
      <c r="L214" s="31"/>
      <c r="M214" s="147"/>
      <c r="T214" s="55"/>
      <c r="AT214" s="16" t="s">
        <v>129</v>
      </c>
      <c r="AU214" s="16" t="s">
        <v>88</v>
      </c>
    </row>
    <row r="215" spans="2:65" s="1" customFormat="1" ht="29.25">
      <c r="B215" s="31"/>
      <c r="D215" s="144" t="s">
        <v>131</v>
      </c>
      <c r="F215" s="148" t="s">
        <v>735</v>
      </c>
      <c r="I215" s="146"/>
      <c r="L215" s="31"/>
      <c r="M215" s="147"/>
      <c r="T215" s="55"/>
      <c r="AT215" s="16" t="s">
        <v>131</v>
      </c>
      <c r="AU215" s="16" t="s">
        <v>88</v>
      </c>
    </row>
    <row r="216" spans="2:65" s="1" customFormat="1" ht="24.2" customHeight="1">
      <c r="B216" s="31"/>
      <c r="C216" s="131" t="s">
        <v>322</v>
      </c>
      <c r="D216" s="131" t="s">
        <v>122</v>
      </c>
      <c r="E216" s="132" t="s">
        <v>736</v>
      </c>
      <c r="F216" s="133" t="s">
        <v>737</v>
      </c>
      <c r="G216" s="134" t="s">
        <v>125</v>
      </c>
      <c r="H216" s="135">
        <v>2</v>
      </c>
      <c r="I216" s="136"/>
      <c r="J216" s="137">
        <f>ROUND(I216*H216,2)</f>
        <v>0</v>
      </c>
      <c r="K216" s="133" t="s">
        <v>126</v>
      </c>
      <c r="L216" s="31"/>
      <c r="M216" s="138" t="s">
        <v>1</v>
      </c>
      <c r="N216" s="139" t="s">
        <v>43</v>
      </c>
      <c r="P216" s="140">
        <f>O216*H216</f>
        <v>0</v>
      </c>
      <c r="Q216" s="140">
        <v>0</v>
      </c>
      <c r="R216" s="140">
        <f>Q216*H216</f>
        <v>0</v>
      </c>
      <c r="S216" s="140">
        <v>0</v>
      </c>
      <c r="T216" s="141">
        <f>S216*H216</f>
        <v>0</v>
      </c>
      <c r="AR216" s="142" t="s">
        <v>127</v>
      </c>
      <c r="AT216" s="142" t="s">
        <v>122</v>
      </c>
      <c r="AU216" s="142" t="s">
        <v>88</v>
      </c>
      <c r="AY216" s="16" t="s">
        <v>120</v>
      </c>
      <c r="BE216" s="143">
        <f>IF(N216="základní",J216,0)</f>
        <v>0</v>
      </c>
      <c r="BF216" s="143">
        <f>IF(N216="snížená",J216,0)</f>
        <v>0</v>
      </c>
      <c r="BG216" s="143">
        <f>IF(N216="zákl. přenesená",J216,0)</f>
        <v>0</v>
      </c>
      <c r="BH216" s="143">
        <f>IF(N216="sníž. přenesená",J216,0)</f>
        <v>0</v>
      </c>
      <c r="BI216" s="143">
        <f>IF(N216="nulová",J216,0)</f>
        <v>0</v>
      </c>
      <c r="BJ216" s="16" t="s">
        <v>86</v>
      </c>
      <c r="BK216" s="143">
        <f>ROUND(I216*H216,2)</f>
        <v>0</v>
      </c>
      <c r="BL216" s="16" t="s">
        <v>127</v>
      </c>
      <c r="BM216" s="142" t="s">
        <v>738</v>
      </c>
    </row>
    <row r="217" spans="2:65" s="1" customFormat="1" ht="29.25">
      <c r="B217" s="31"/>
      <c r="D217" s="144" t="s">
        <v>129</v>
      </c>
      <c r="F217" s="145" t="s">
        <v>739</v>
      </c>
      <c r="I217" s="146"/>
      <c r="L217" s="31"/>
      <c r="M217" s="147"/>
      <c r="T217" s="55"/>
      <c r="AT217" s="16" t="s">
        <v>129</v>
      </c>
      <c r="AU217" s="16" t="s">
        <v>88</v>
      </c>
    </row>
    <row r="218" spans="2:65" s="1" customFormat="1" ht="19.5">
      <c r="B218" s="31"/>
      <c r="D218" s="144" t="s">
        <v>131</v>
      </c>
      <c r="F218" s="148" t="s">
        <v>740</v>
      </c>
      <c r="I218" s="146"/>
      <c r="L218" s="31"/>
      <c r="M218" s="147"/>
      <c r="T218" s="55"/>
      <c r="AT218" s="16" t="s">
        <v>131</v>
      </c>
      <c r="AU218" s="16" t="s">
        <v>88</v>
      </c>
    </row>
    <row r="219" spans="2:65" s="1" customFormat="1" ht="24.2" customHeight="1">
      <c r="B219" s="31"/>
      <c r="C219" s="131" t="s">
        <v>328</v>
      </c>
      <c r="D219" s="131" t="s">
        <v>122</v>
      </c>
      <c r="E219" s="132" t="s">
        <v>741</v>
      </c>
      <c r="F219" s="133" t="s">
        <v>742</v>
      </c>
      <c r="G219" s="134" t="s">
        <v>125</v>
      </c>
      <c r="H219" s="135">
        <v>82</v>
      </c>
      <c r="I219" s="136"/>
      <c r="J219" s="137">
        <f>ROUND(I219*H219,2)</f>
        <v>0</v>
      </c>
      <c r="K219" s="133" t="s">
        <v>126</v>
      </c>
      <c r="L219" s="31"/>
      <c r="M219" s="138" t="s">
        <v>1</v>
      </c>
      <c r="N219" s="139" t="s">
        <v>43</v>
      </c>
      <c r="P219" s="140">
        <f>O219*H219</f>
        <v>0</v>
      </c>
      <c r="Q219" s="140">
        <v>0</v>
      </c>
      <c r="R219" s="140">
        <f>Q219*H219</f>
        <v>0</v>
      </c>
      <c r="S219" s="140">
        <v>0</v>
      </c>
      <c r="T219" s="141">
        <f>S219*H219</f>
        <v>0</v>
      </c>
      <c r="AR219" s="142" t="s">
        <v>127</v>
      </c>
      <c r="AT219" s="142" t="s">
        <v>122</v>
      </c>
      <c r="AU219" s="142" t="s">
        <v>88</v>
      </c>
      <c r="AY219" s="16" t="s">
        <v>120</v>
      </c>
      <c r="BE219" s="143">
        <f>IF(N219="základní",J219,0)</f>
        <v>0</v>
      </c>
      <c r="BF219" s="143">
        <f>IF(N219="snížená",J219,0)</f>
        <v>0</v>
      </c>
      <c r="BG219" s="143">
        <f>IF(N219="zákl. přenesená",J219,0)</f>
        <v>0</v>
      </c>
      <c r="BH219" s="143">
        <f>IF(N219="sníž. přenesená",J219,0)</f>
        <v>0</v>
      </c>
      <c r="BI219" s="143">
        <f>IF(N219="nulová",J219,0)</f>
        <v>0</v>
      </c>
      <c r="BJ219" s="16" t="s">
        <v>86</v>
      </c>
      <c r="BK219" s="143">
        <f>ROUND(I219*H219,2)</f>
        <v>0</v>
      </c>
      <c r="BL219" s="16" t="s">
        <v>127</v>
      </c>
      <c r="BM219" s="142" t="s">
        <v>743</v>
      </c>
    </row>
    <row r="220" spans="2:65" s="1" customFormat="1" ht="29.25">
      <c r="B220" s="31"/>
      <c r="D220" s="144" t="s">
        <v>129</v>
      </c>
      <c r="F220" s="145" t="s">
        <v>744</v>
      </c>
      <c r="I220" s="146"/>
      <c r="L220" s="31"/>
      <c r="M220" s="147"/>
      <c r="T220" s="55"/>
      <c r="AT220" s="16" t="s">
        <v>129</v>
      </c>
      <c r="AU220" s="16" t="s">
        <v>88</v>
      </c>
    </row>
    <row r="221" spans="2:65" s="12" customFormat="1" ht="11.25">
      <c r="B221" s="159"/>
      <c r="D221" s="144" t="s">
        <v>233</v>
      </c>
      <c r="E221" s="160" t="s">
        <v>1</v>
      </c>
      <c r="F221" s="161" t="s">
        <v>745</v>
      </c>
      <c r="H221" s="162">
        <v>82</v>
      </c>
      <c r="I221" s="163"/>
      <c r="L221" s="159"/>
      <c r="M221" s="164"/>
      <c r="T221" s="165"/>
      <c r="AT221" s="160" t="s">
        <v>233</v>
      </c>
      <c r="AU221" s="160" t="s">
        <v>88</v>
      </c>
      <c r="AV221" s="12" t="s">
        <v>88</v>
      </c>
      <c r="AW221" s="12" t="s">
        <v>32</v>
      </c>
      <c r="AX221" s="12" t="s">
        <v>86</v>
      </c>
      <c r="AY221" s="160" t="s">
        <v>120</v>
      </c>
    </row>
    <row r="222" spans="2:65" s="1" customFormat="1" ht="33" customHeight="1">
      <c r="B222" s="31"/>
      <c r="C222" s="131" t="s">
        <v>335</v>
      </c>
      <c r="D222" s="131" t="s">
        <v>122</v>
      </c>
      <c r="E222" s="132" t="s">
        <v>746</v>
      </c>
      <c r="F222" s="133" t="s">
        <v>747</v>
      </c>
      <c r="G222" s="134" t="s">
        <v>125</v>
      </c>
      <c r="H222" s="135">
        <v>62</v>
      </c>
      <c r="I222" s="136"/>
      <c r="J222" s="137">
        <f>ROUND(I222*H222,2)</f>
        <v>0</v>
      </c>
      <c r="K222" s="133" t="s">
        <v>126</v>
      </c>
      <c r="L222" s="31"/>
      <c r="M222" s="138" t="s">
        <v>1</v>
      </c>
      <c r="N222" s="139" t="s">
        <v>43</v>
      </c>
      <c r="P222" s="140">
        <f>O222*H222</f>
        <v>0</v>
      </c>
      <c r="Q222" s="140">
        <v>0</v>
      </c>
      <c r="R222" s="140">
        <f>Q222*H222</f>
        <v>0</v>
      </c>
      <c r="S222" s="140">
        <v>0</v>
      </c>
      <c r="T222" s="141">
        <f>S222*H222</f>
        <v>0</v>
      </c>
      <c r="AR222" s="142" t="s">
        <v>127</v>
      </c>
      <c r="AT222" s="142" t="s">
        <v>122</v>
      </c>
      <c r="AU222" s="142" t="s">
        <v>88</v>
      </c>
      <c r="AY222" s="16" t="s">
        <v>120</v>
      </c>
      <c r="BE222" s="143">
        <f>IF(N222="základní",J222,0)</f>
        <v>0</v>
      </c>
      <c r="BF222" s="143">
        <f>IF(N222="snížená",J222,0)</f>
        <v>0</v>
      </c>
      <c r="BG222" s="143">
        <f>IF(N222="zákl. přenesená",J222,0)</f>
        <v>0</v>
      </c>
      <c r="BH222" s="143">
        <f>IF(N222="sníž. přenesená",J222,0)</f>
        <v>0</v>
      </c>
      <c r="BI222" s="143">
        <f>IF(N222="nulová",J222,0)</f>
        <v>0</v>
      </c>
      <c r="BJ222" s="16" t="s">
        <v>86</v>
      </c>
      <c r="BK222" s="143">
        <f>ROUND(I222*H222,2)</f>
        <v>0</v>
      </c>
      <c r="BL222" s="16" t="s">
        <v>127</v>
      </c>
      <c r="BM222" s="142" t="s">
        <v>748</v>
      </c>
    </row>
    <row r="223" spans="2:65" s="1" customFormat="1" ht="29.25">
      <c r="B223" s="31"/>
      <c r="D223" s="144" t="s">
        <v>129</v>
      </c>
      <c r="F223" s="145" t="s">
        <v>749</v>
      </c>
      <c r="I223" s="146"/>
      <c r="L223" s="31"/>
      <c r="M223" s="147"/>
      <c r="T223" s="55"/>
      <c r="AT223" s="16" t="s">
        <v>129</v>
      </c>
      <c r="AU223" s="16" t="s">
        <v>88</v>
      </c>
    </row>
    <row r="224" spans="2:65" s="1" customFormat="1" ht="33" customHeight="1">
      <c r="B224" s="31"/>
      <c r="C224" s="131" t="s">
        <v>339</v>
      </c>
      <c r="D224" s="131" t="s">
        <v>122</v>
      </c>
      <c r="E224" s="132" t="s">
        <v>750</v>
      </c>
      <c r="F224" s="133" t="s">
        <v>751</v>
      </c>
      <c r="G224" s="134" t="s">
        <v>125</v>
      </c>
      <c r="H224" s="135">
        <v>13</v>
      </c>
      <c r="I224" s="136"/>
      <c r="J224" s="137">
        <f>ROUND(I224*H224,2)</f>
        <v>0</v>
      </c>
      <c r="K224" s="133" t="s">
        <v>126</v>
      </c>
      <c r="L224" s="31"/>
      <c r="M224" s="138" t="s">
        <v>1</v>
      </c>
      <c r="N224" s="139" t="s">
        <v>43</v>
      </c>
      <c r="P224" s="140">
        <f>O224*H224</f>
        <v>0</v>
      </c>
      <c r="Q224" s="140">
        <v>0</v>
      </c>
      <c r="R224" s="140">
        <f>Q224*H224</f>
        <v>0</v>
      </c>
      <c r="S224" s="140">
        <v>0</v>
      </c>
      <c r="T224" s="141">
        <f>S224*H224</f>
        <v>0</v>
      </c>
      <c r="AR224" s="142" t="s">
        <v>127</v>
      </c>
      <c r="AT224" s="142" t="s">
        <v>122</v>
      </c>
      <c r="AU224" s="142" t="s">
        <v>88</v>
      </c>
      <c r="AY224" s="16" t="s">
        <v>120</v>
      </c>
      <c r="BE224" s="143">
        <f>IF(N224="základní",J224,0)</f>
        <v>0</v>
      </c>
      <c r="BF224" s="143">
        <f>IF(N224="snížená",J224,0)</f>
        <v>0</v>
      </c>
      <c r="BG224" s="143">
        <f>IF(N224="zákl. přenesená",J224,0)</f>
        <v>0</v>
      </c>
      <c r="BH224" s="143">
        <f>IF(N224="sníž. přenesená",J224,0)</f>
        <v>0</v>
      </c>
      <c r="BI224" s="143">
        <f>IF(N224="nulová",J224,0)</f>
        <v>0</v>
      </c>
      <c r="BJ224" s="16" t="s">
        <v>86</v>
      </c>
      <c r="BK224" s="143">
        <f>ROUND(I224*H224,2)</f>
        <v>0</v>
      </c>
      <c r="BL224" s="16" t="s">
        <v>127</v>
      </c>
      <c r="BM224" s="142" t="s">
        <v>752</v>
      </c>
    </row>
    <row r="225" spans="2:65" s="1" customFormat="1" ht="29.25">
      <c r="B225" s="31"/>
      <c r="D225" s="144" t="s">
        <v>129</v>
      </c>
      <c r="F225" s="145" t="s">
        <v>753</v>
      </c>
      <c r="I225" s="146"/>
      <c r="L225" s="31"/>
      <c r="M225" s="147"/>
      <c r="T225" s="55"/>
      <c r="AT225" s="16" t="s">
        <v>129</v>
      </c>
      <c r="AU225" s="16" t="s">
        <v>88</v>
      </c>
    </row>
    <row r="226" spans="2:65" s="1" customFormat="1" ht="24.2" customHeight="1">
      <c r="B226" s="31"/>
      <c r="C226" s="131" t="s">
        <v>344</v>
      </c>
      <c r="D226" s="131" t="s">
        <v>122</v>
      </c>
      <c r="E226" s="132" t="s">
        <v>754</v>
      </c>
      <c r="F226" s="133" t="s">
        <v>755</v>
      </c>
      <c r="G226" s="134" t="s">
        <v>229</v>
      </c>
      <c r="H226" s="135">
        <v>2483</v>
      </c>
      <c r="I226" s="136"/>
      <c r="J226" s="137">
        <f>ROUND(I226*H226,2)</f>
        <v>0</v>
      </c>
      <c r="K226" s="133" t="s">
        <v>126</v>
      </c>
      <c r="L226" s="31"/>
      <c r="M226" s="138" t="s">
        <v>1</v>
      </c>
      <c r="N226" s="139" t="s">
        <v>43</v>
      </c>
      <c r="P226" s="140">
        <f>O226*H226</f>
        <v>0</v>
      </c>
      <c r="Q226" s="140">
        <v>0</v>
      </c>
      <c r="R226" s="140">
        <f>Q226*H226</f>
        <v>0</v>
      </c>
      <c r="S226" s="140">
        <v>0</v>
      </c>
      <c r="T226" s="141">
        <f>S226*H226</f>
        <v>0</v>
      </c>
      <c r="AR226" s="142" t="s">
        <v>127</v>
      </c>
      <c r="AT226" s="142" t="s">
        <v>122</v>
      </c>
      <c r="AU226" s="142" t="s">
        <v>88</v>
      </c>
      <c r="AY226" s="16" t="s">
        <v>120</v>
      </c>
      <c r="BE226" s="143">
        <f>IF(N226="základní",J226,0)</f>
        <v>0</v>
      </c>
      <c r="BF226" s="143">
        <f>IF(N226="snížená",J226,0)</f>
        <v>0</v>
      </c>
      <c r="BG226" s="143">
        <f>IF(N226="zákl. přenesená",J226,0)</f>
        <v>0</v>
      </c>
      <c r="BH226" s="143">
        <f>IF(N226="sníž. přenesená",J226,0)</f>
        <v>0</v>
      </c>
      <c r="BI226" s="143">
        <f>IF(N226="nulová",J226,0)</f>
        <v>0</v>
      </c>
      <c r="BJ226" s="16" t="s">
        <v>86</v>
      </c>
      <c r="BK226" s="143">
        <f>ROUND(I226*H226,2)</f>
        <v>0</v>
      </c>
      <c r="BL226" s="16" t="s">
        <v>127</v>
      </c>
      <c r="BM226" s="142" t="s">
        <v>756</v>
      </c>
    </row>
    <row r="227" spans="2:65" s="1" customFormat="1" ht="19.5">
      <c r="B227" s="31"/>
      <c r="D227" s="144" t="s">
        <v>129</v>
      </c>
      <c r="F227" s="145" t="s">
        <v>757</v>
      </c>
      <c r="I227" s="146"/>
      <c r="L227" s="31"/>
      <c r="M227" s="147"/>
      <c r="T227" s="55"/>
      <c r="AT227" s="16" t="s">
        <v>129</v>
      </c>
      <c r="AU227" s="16" t="s">
        <v>88</v>
      </c>
    </row>
    <row r="228" spans="2:65" s="12" customFormat="1" ht="11.25">
      <c r="B228" s="159"/>
      <c r="D228" s="144" t="s">
        <v>233</v>
      </c>
      <c r="E228" s="160" t="s">
        <v>1</v>
      </c>
      <c r="F228" s="161" t="s">
        <v>587</v>
      </c>
      <c r="H228" s="162">
        <v>2483</v>
      </c>
      <c r="I228" s="163"/>
      <c r="L228" s="159"/>
      <c r="M228" s="164"/>
      <c r="T228" s="165"/>
      <c r="AT228" s="160" t="s">
        <v>233</v>
      </c>
      <c r="AU228" s="160" t="s">
        <v>88</v>
      </c>
      <c r="AV228" s="12" t="s">
        <v>88</v>
      </c>
      <c r="AW228" s="12" t="s">
        <v>32</v>
      </c>
      <c r="AX228" s="12" t="s">
        <v>86</v>
      </c>
      <c r="AY228" s="160" t="s">
        <v>120</v>
      </c>
    </row>
    <row r="229" spans="2:65" s="1" customFormat="1" ht="24.2" customHeight="1">
      <c r="B229" s="31"/>
      <c r="C229" s="131" t="s">
        <v>349</v>
      </c>
      <c r="D229" s="131" t="s">
        <v>122</v>
      </c>
      <c r="E229" s="132" t="s">
        <v>758</v>
      </c>
      <c r="F229" s="133" t="s">
        <v>759</v>
      </c>
      <c r="G229" s="134" t="s">
        <v>125</v>
      </c>
      <c r="H229" s="135">
        <v>69</v>
      </c>
      <c r="I229" s="136"/>
      <c r="J229" s="137">
        <f>ROUND(I229*H229,2)</f>
        <v>0</v>
      </c>
      <c r="K229" s="133" t="s">
        <v>126</v>
      </c>
      <c r="L229" s="31"/>
      <c r="M229" s="138" t="s">
        <v>1</v>
      </c>
      <c r="N229" s="139" t="s">
        <v>43</v>
      </c>
      <c r="P229" s="140">
        <f>O229*H229</f>
        <v>0</v>
      </c>
      <c r="Q229" s="140">
        <v>0</v>
      </c>
      <c r="R229" s="140">
        <f>Q229*H229</f>
        <v>0</v>
      </c>
      <c r="S229" s="140">
        <v>0</v>
      </c>
      <c r="T229" s="141">
        <f>S229*H229</f>
        <v>0</v>
      </c>
      <c r="AR229" s="142" t="s">
        <v>127</v>
      </c>
      <c r="AT229" s="142" t="s">
        <v>122</v>
      </c>
      <c r="AU229" s="142" t="s">
        <v>88</v>
      </c>
      <c r="AY229" s="16" t="s">
        <v>120</v>
      </c>
      <c r="BE229" s="143">
        <f>IF(N229="základní",J229,0)</f>
        <v>0</v>
      </c>
      <c r="BF229" s="143">
        <f>IF(N229="snížená",J229,0)</f>
        <v>0</v>
      </c>
      <c r="BG229" s="143">
        <f>IF(N229="zákl. přenesená",J229,0)</f>
        <v>0</v>
      </c>
      <c r="BH229" s="143">
        <f>IF(N229="sníž. přenesená",J229,0)</f>
        <v>0</v>
      </c>
      <c r="BI229" s="143">
        <f>IF(N229="nulová",J229,0)</f>
        <v>0</v>
      </c>
      <c r="BJ229" s="16" t="s">
        <v>86</v>
      </c>
      <c r="BK229" s="143">
        <f>ROUND(I229*H229,2)</f>
        <v>0</v>
      </c>
      <c r="BL229" s="16" t="s">
        <v>127</v>
      </c>
      <c r="BM229" s="142" t="s">
        <v>760</v>
      </c>
    </row>
    <row r="230" spans="2:65" s="1" customFormat="1" ht="29.25">
      <c r="B230" s="31"/>
      <c r="D230" s="144" t="s">
        <v>129</v>
      </c>
      <c r="F230" s="145" t="s">
        <v>761</v>
      </c>
      <c r="I230" s="146"/>
      <c r="L230" s="31"/>
      <c r="M230" s="147"/>
      <c r="T230" s="55"/>
      <c r="AT230" s="16" t="s">
        <v>129</v>
      </c>
      <c r="AU230" s="16" t="s">
        <v>88</v>
      </c>
    </row>
    <row r="231" spans="2:65" s="1" customFormat="1" ht="19.5">
      <c r="B231" s="31"/>
      <c r="D231" s="144" t="s">
        <v>131</v>
      </c>
      <c r="F231" s="148" t="s">
        <v>762</v>
      </c>
      <c r="I231" s="146"/>
      <c r="L231" s="31"/>
      <c r="M231" s="147"/>
      <c r="T231" s="55"/>
      <c r="AT231" s="16" t="s">
        <v>131</v>
      </c>
      <c r="AU231" s="16" t="s">
        <v>88</v>
      </c>
    </row>
    <row r="232" spans="2:65" s="1" customFormat="1" ht="24.2" customHeight="1">
      <c r="B232" s="31"/>
      <c r="C232" s="131" t="s">
        <v>354</v>
      </c>
      <c r="D232" s="131" t="s">
        <v>122</v>
      </c>
      <c r="E232" s="132" t="s">
        <v>763</v>
      </c>
      <c r="F232" s="133" t="s">
        <v>764</v>
      </c>
      <c r="G232" s="134" t="s">
        <v>125</v>
      </c>
      <c r="H232" s="135">
        <v>67</v>
      </c>
      <c r="I232" s="136"/>
      <c r="J232" s="137">
        <f>ROUND(I232*H232,2)</f>
        <v>0</v>
      </c>
      <c r="K232" s="133" t="s">
        <v>126</v>
      </c>
      <c r="L232" s="31"/>
      <c r="M232" s="138" t="s">
        <v>1</v>
      </c>
      <c r="N232" s="139" t="s">
        <v>43</v>
      </c>
      <c r="P232" s="140">
        <f>O232*H232</f>
        <v>0</v>
      </c>
      <c r="Q232" s="140">
        <v>0</v>
      </c>
      <c r="R232" s="140">
        <f>Q232*H232</f>
        <v>0</v>
      </c>
      <c r="S232" s="140">
        <v>0</v>
      </c>
      <c r="T232" s="141">
        <f>S232*H232</f>
        <v>0</v>
      </c>
      <c r="AR232" s="142" t="s">
        <v>127</v>
      </c>
      <c r="AT232" s="142" t="s">
        <v>122</v>
      </c>
      <c r="AU232" s="142" t="s">
        <v>88</v>
      </c>
      <c r="AY232" s="16" t="s">
        <v>120</v>
      </c>
      <c r="BE232" s="143">
        <f>IF(N232="základní",J232,0)</f>
        <v>0</v>
      </c>
      <c r="BF232" s="143">
        <f>IF(N232="snížená",J232,0)</f>
        <v>0</v>
      </c>
      <c r="BG232" s="143">
        <f>IF(N232="zákl. přenesená",J232,0)</f>
        <v>0</v>
      </c>
      <c r="BH232" s="143">
        <f>IF(N232="sníž. přenesená",J232,0)</f>
        <v>0</v>
      </c>
      <c r="BI232" s="143">
        <f>IF(N232="nulová",J232,0)</f>
        <v>0</v>
      </c>
      <c r="BJ232" s="16" t="s">
        <v>86</v>
      </c>
      <c r="BK232" s="143">
        <f>ROUND(I232*H232,2)</f>
        <v>0</v>
      </c>
      <c r="BL232" s="16" t="s">
        <v>127</v>
      </c>
      <c r="BM232" s="142" t="s">
        <v>765</v>
      </c>
    </row>
    <row r="233" spans="2:65" s="1" customFormat="1" ht="29.25">
      <c r="B233" s="31"/>
      <c r="D233" s="144" t="s">
        <v>129</v>
      </c>
      <c r="F233" s="145" t="s">
        <v>766</v>
      </c>
      <c r="I233" s="146"/>
      <c r="L233" s="31"/>
      <c r="M233" s="147"/>
      <c r="T233" s="55"/>
      <c r="AT233" s="16" t="s">
        <v>129</v>
      </c>
      <c r="AU233" s="16" t="s">
        <v>88</v>
      </c>
    </row>
    <row r="234" spans="2:65" s="1" customFormat="1" ht="19.5">
      <c r="B234" s="31"/>
      <c r="D234" s="144" t="s">
        <v>131</v>
      </c>
      <c r="F234" s="148" t="s">
        <v>767</v>
      </c>
      <c r="I234" s="146"/>
      <c r="L234" s="31"/>
      <c r="M234" s="147"/>
      <c r="T234" s="55"/>
      <c r="AT234" s="16" t="s">
        <v>131</v>
      </c>
      <c r="AU234" s="16" t="s">
        <v>88</v>
      </c>
    </row>
    <row r="235" spans="2:65" s="1" customFormat="1" ht="24.2" customHeight="1">
      <c r="B235" s="31"/>
      <c r="C235" s="131" t="s">
        <v>768</v>
      </c>
      <c r="D235" s="131" t="s">
        <v>122</v>
      </c>
      <c r="E235" s="132" t="s">
        <v>769</v>
      </c>
      <c r="F235" s="133" t="s">
        <v>770</v>
      </c>
      <c r="G235" s="134" t="s">
        <v>125</v>
      </c>
      <c r="H235" s="135">
        <v>11</v>
      </c>
      <c r="I235" s="136"/>
      <c r="J235" s="137">
        <f>ROUND(I235*H235,2)</f>
        <v>0</v>
      </c>
      <c r="K235" s="133" t="s">
        <v>126</v>
      </c>
      <c r="L235" s="31"/>
      <c r="M235" s="138" t="s">
        <v>1</v>
      </c>
      <c r="N235" s="139" t="s">
        <v>43</v>
      </c>
      <c r="P235" s="140">
        <f>O235*H235</f>
        <v>0</v>
      </c>
      <c r="Q235" s="140">
        <v>0</v>
      </c>
      <c r="R235" s="140">
        <f>Q235*H235</f>
        <v>0</v>
      </c>
      <c r="S235" s="140">
        <v>0</v>
      </c>
      <c r="T235" s="141">
        <f>S235*H235</f>
        <v>0</v>
      </c>
      <c r="AR235" s="142" t="s">
        <v>127</v>
      </c>
      <c r="AT235" s="142" t="s">
        <v>122</v>
      </c>
      <c r="AU235" s="142" t="s">
        <v>88</v>
      </c>
      <c r="AY235" s="16" t="s">
        <v>120</v>
      </c>
      <c r="BE235" s="143">
        <f>IF(N235="základní",J235,0)</f>
        <v>0</v>
      </c>
      <c r="BF235" s="143">
        <f>IF(N235="snížená",J235,0)</f>
        <v>0</v>
      </c>
      <c r="BG235" s="143">
        <f>IF(N235="zákl. přenesená",J235,0)</f>
        <v>0</v>
      </c>
      <c r="BH235" s="143">
        <f>IF(N235="sníž. přenesená",J235,0)</f>
        <v>0</v>
      </c>
      <c r="BI235" s="143">
        <f>IF(N235="nulová",J235,0)</f>
        <v>0</v>
      </c>
      <c r="BJ235" s="16" t="s">
        <v>86</v>
      </c>
      <c r="BK235" s="143">
        <f>ROUND(I235*H235,2)</f>
        <v>0</v>
      </c>
      <c r="BL235" s="16" t="s">
        <v>127</v>
      </c>
      <c r="BM235" s="142" t="s">
        <v>771</v>
      </c>
    </row>
    <row r="236" spans="2:65" s="1" customFormat="1" ht="29.25">
      <c r="B236" s="31"/>
      <c r="D236" s="144" t="s">
        <v>129</v>
      </c>
      <c r="F236" s="145" t="s">
        <v>772</v>
      </c>
      <c r="I236" s="146"/>
      <c r="L236" s="31"/>
      <c r="M236" s="147"/>
      <c r="T236" s="55"/>
      <c r="AT236" s="16" t="s">
        <v>129</v>
      </c>
      <c r="AU236" s="16" t="s">
        <v>88</v>
      </c>
    </row>
    <row r="237" spans="2:65" s="1" customFormat="1" ht="24.2" customHeight="1">
      <c r="B237" s="31"/>
      <c r="C237" s="131" t="s">
        <v>365</v>
      </c>
      <c r="D237" s="131" t="s">
        <v>122</v>
      </c>
      <c r="E237" s="132" t="s">
        <v>773</v>
      </c>
      <c r="F237" s="133" t="s">
        <v>774</v>
      </c>
      <c r="G237" s="134" t="s">
        <v>125</v>
      </c>
      <c r="H237" s="135">
        <v>1</v>
      </c>
      <c r="I237" s="136"/>
      <c r="J237" s="137">
        <f>ROUND(I237*H237,2)</f>
        <v>0</v>
      </c>
      <c r="K237" s="133" t="s">
        <v>126</v>
      </c>
      <c r="L237" s="31"/>
      <c r="M237" s="138" t="s">
        <v>1</v>
      </c>
      <c r="N237" s="139" t="s">
        <v>43</v>
      </c>
      <c r="P237" s="140">
        <f>O237*H237</f>
        <v>0</v>
      </c>
      <c r="Q237" s="140">
        <v>0</v>
      </c>
      <c r="R237" s="140">
        <f>Q237*H237</f>
        <v>0</v>
      </c>
      <c r="S237" s="140">
        <v>0</v>
      </c>
      <c r="T237" s="141">
        <f>S237*H237</f>
        <v>0</v>
      </c>
      <c r="AR237" s="142" t="s">
        <v>127</v>
      </c>
      <c r="AT237" s="142" t="s">
        <v>122</v>
      </c>
      <c r="AU237" s="142" t="s">
        <v>88</v>
      </c>
      <c r="AY237" s="16" t="s">
        <v>120</v>
      </c>
      <c r="BE237" s="143">
        <f>IF(N237="základní",J237,0)</f>
        <v>0</v>
      </c>
      <c r="BF237" s="143">
        <f>IF(N237="snížená",J237,0)</f>
        <v>0</v>
      </c>
      <c r="BG237" s="143">
        <f>IF(N237="zákl. přenesená",J237,0)</f>
        <v>0</v>
      </c>
      <c r="BH237" s="143">
        <f>IF(N237="sníž. přenesená",J237,0)</f>
        <v>0</v>
      </c>
      <c r="BI237" s="143">
        <f>IF(N237="nulová",J237,0)</f>
        <v>0</v>
      </c>
      <c r="BJ237" s="16" t="s">
        <v>86</v>
      </c>
      <c r="BK237" s="143">
        <f>ROUND(I237*H237,2)</f>
        <v>0</v>
      </c>
      <c r="BL237" s="16" t="s">
        <v>127</v>
      </c>
      <c r="BM237" s="142" t="s">
        <v>775</v>
      </c>
    </row>
    <row r="238" spans="2:65" s="1" customFormat="1" ht="29.25">
      <c r="B238" s="31"/>
      <c r="D238" s="144" t="s">
        <v>129</v>
      </c>
      <c r="F238" s="145" t="s">
        <v>776</v>
      </c>
      <c r="I238" s="146"/>
      <c r="L238" s="31"/>
      <c r="M238" s="147"/>
      <c r="T238" s="55"/>
      <c r="AT238" s="16" t="s">
        <v>129</v>
      </c>
      <c r="AU238" s="16" t="s">
        <v>88</v>
      </c>
    </row>
    <row r="239" spans="2:65" s="1" customFormat="1" ht="24.2" customHeight="1">
      <c r="B239" s="31"/>
      <c r="C239" s="131" t="s">
        <v>370</v>
      </c>
      <c r="D239" s="131" t="s">
        <v>122</v>
      </c>
      <c r="E239" s="132" t="s">
        <v>777</v>
      </c>
      <c r="F239" s="133" t="s">
        <v>778</v>
      </c>
      <c r="G239" s="134" t="s">
        <v>125</v>
      </c>
      <c r="H239" s="135">
        <v>12</v>
      </c>
      <c r="I239" s="136"/>
      <c r="J239" s="137">
        <f>ROUND(I239*H239,2)</f>
        <v>0</v>
      </c>
      <c r="K239" s="133" t="s">
        <v>126</v>
      </c>
      <c r="L239" s="31"/>
      <c r="M239" s="138" t="s">
        <v>1</v>
      </c>
      <c r="N239" s="139" t="s">
        <v>43</v>
      </c>
      <c r="P239" s="140">
        <f>O239*H239</f>
        <v>0</v>
      </c>
      <c r="Q239" s="140">
        <v>0</v>
      </c>
      <c r="R239" s="140">
        <f>Q239*H239</f>
        <v>0</v>
      </c>
      <c r="S239" s="140">
        <v>0</v>
      </c>
      <c r="T239" s="141">
        <f>S239*H239</f>
        <v>0</v>
      </c>
      <c r="AR239" s="142" t="s">
        <v>127</v>
      </c>
      <c r="AT239" s="142" t="s">
        <v>122</v>
      </c>
      <c r="AU239" s="142" t="s">
        <v>88</v>
      </c>
      <c r="AY239" s="16" t="s">
        <v>120</v>
      </c>
      <c r="BE239" s="143">
        <f>IF(N239="základní",J239,0)</f>
        <v>0</v>
      </c>
      <c r="BF239" s="143">
        <f>IF(N239="snížená",J239,0)</f>
        <v>0</v>
      </c>
      <c r="BG239" s="143">
        <f>IF(N239="zákl. přenesená",J239,0)</f>
        <v>0</v>
      </c>
      <c r="BH239" s="143">
        <f>IF(N239="sníž. přenesená",J239,0)</f>
        <v>0</v>
      </c>
      <c r="BI239" s="143">
        <f>IF(N239="nulová",J239,0)</f>
        <v>0</v>
      </c>
      <c r="BJ239" s="16" t="s">
        <v>86</v>
      </c>
      <c r="BK239" s="143">
        <f>ROUND(I239*H239,2)</f>
        <v>0</v>
      </c>
      <c r="BL239" s="16" t="s">
        <v>127</v>
      </c>
      <c r="BM239" s="142" t="s">
        <v>779</v>
      </c>
    </row>
    <row r="240" spans="2:65" s="1" customFormat="1" ht="29.25">
      <c r="B240" s="31"/>
      <c r="D240" s="144" t="s">
        <v>129</v>
      </c>
      <c r="F240" s="145" t="s">
        <v>780</v>
      </c>
      <c r="I240" s="146"/>
      <c r="L240" s="31"/>
      <c r="M240" s="147"/>
      <c r="T240" s="55"/>
      <c r="AT240" s="16" t="s">
        <v>129</v>
      </c>
      <c r="AU240" s="16" t="s">
        <v>88</v>
      </c>
    </row>
    <row r="241" spans="2:65" s="1" customFormat="1" ht="24.2" customHeight="1">
      <c r="B241" s="31"/>
      <c r="C241" s="131" t="s">
        <v>375</v>
      </c>
      <c r="D241" s="131" t="s">
        <v>122</v>
      </c>
      <c r="E241" s="132" t="s">
        <v>781</v>
      </c>
      <c r="F241" s="133" t="s">
        <v>782</v>
      </c>
      <c r="G241" s="134" t="s">
        <v>125</v>
      </c>
      <c r="H241" s="135">
        <v>78</v>
      </c>
      <c r="I241" s="136"/>
      <c r="J241" s="137">
        <f>ROUND(I241*H241,2)</f>
        <v>0</v>
      </c>
      <c r="K241" s="133" t="s">
        <v>126</v>
      </c>
      <c r="L241" s="31"/>
      <c r="M241" s="138" t="s">
        <v>1</v>
      </c>
      <c r="N241" s="139" t="s">
        <v>43</v>
      </c>
      <c r="P241" s="140">
        <f>O241*H241</f>
        <v>0</v>
      </c>
      <c r="Q241" s="140">
        <v>0</v>
      </c>
      <c r="R241" s="140">
        <f>Q241*H241</f>
        <v>0</v>
      </c>
      <c r="S241" s="140">
        <v>0</v>
      </c>
      <c r="T241" s="141">
        <f>S241*H241</f>
        <v>0</v>
      </c>
      <c r="AR241" s="142" t="s">
        <v>127</v>
      </c>
      <c r="AT241" s="142" t="s">
        <v>122</v>
      </c>
      <c r="AU241" s="142" t="s">
        <v>88</v>
      </c>
      <c r="AY241" s="16" t="s">
        <v>120</v>
      </c>
      <c r="BE241" s="143">
        <f>IF(N241="základní",J241,0)</f>
        <v>0</v>
      </c>
      <c r="BF241" s="143">
        <f>IF(N241="snížená",J241,0)</f>
        <v>0</v>
      </c>
      <c r="BG241" s="143">
        <f>IF(N241="zákl. přenesená",J241,0)</f>
        <v>0</v>
      </c>
      <c r="BH241" s="143">
        <f>IF(N241="sníž. přenesená",J241,0)</f>
        <v>0</v>
      </c>
      <c r="BI241" s="143">
        <f>IF(N241="nulová",J241,0)</f>
        <v>0</v>
      </c>
      <c r="BJ241" s="16" t="s">
        <v>86</v>
      </c>
      <c r="BK241" s="143">
        <f>ROUND(I241*H241,2)</f>
        <v>0</v>
      </c>
      <c r="BL241" s="16" t="s">
        <v>127</v>
      </c>
      <c r="BM241" s="142" t="s">
        <v>783</v>
      </c>
    </row>
    <row r="242" spans="2:65" s="1" customFormat="1" ht="29.25">
      <c r="B242" s="31"/>
      <c r="D242" s="144" t="s">
        <v>129</v>
      </c>
      <c r="F242" s="145" t="s">
        <v>784</v>
      </c>
      <c r="I242" s="146"/>
      <c r="L242" s="31"/>
      <c r="M242" s="147"/>
      <c r="T242" s="55"/>
      <c r="AT242" s="16" t="s">
        <v>129</v>
      </c>
      <c r="AU242" s="16" t="s">
        <v>88</v>
      </c>
    </row>
    <row r="243" spans="2:65" s="1" customFormat="1" ht="24.2" customHeight="1">
      <c r="B243" s="31"/>
      <c r="C243" s="131" t="s">
        <v>380</v>
      </c>
      <c r="D243" s="131" t="s">
        <v>122</v>
      </c>
      <c r="E243" s="132" t="s">
        <v>785</v>
      </c>
      <c r="F243" s="133" t="s">
        <v>786</v>
      </c>
      <c r="G243" s="134" t="s">
        <v>125</v>
      </c>
      <c r="H243" s="135">
        <v>64</v>
      </c>
      <c r="I243" s="136"/>
      <c r="J243" s="137">
        <f>ROUND(I243*H243,2)</f>
        <v>0</v>
      </c>
      <c r="K243" s="133" t="s">
        <v>126</v>
      </c>
      <c r="L243" s="31"/>
      <c r="M243" s="138" t="s">
        <v>1</v>
      </c>
      <c r="N243" s="139" t="s">
        <v>43</v>
      </c>
      <c r="P243" s="140">
        <f>O243*H243</f>
        <v>0</v>
      </c>
      <c r="Q243" s="140">
        <v>0</v>
      </c>
      <c r="R243" s="140">
        <f>Q243*H243</f>
        <v>0</v>
      </c>
      <c r="S243" s="140">
        <v>0</v>
      </c>
      <c r="T243" s="141">
        <f>S243*H243</f>
        <v>0</v>
      </c>
      <c r="AR243" s="142" t="s">
        <v>127</v>
      </c>
      <c r="AT243" s="142" t="s">
        <v>122</v>
      </c>
      <c r="AU243" s="142" t="s">
        <v>88</v>
      </c>
      <c r="AY243" s="16" t="s">
        <v>120</v>
      </c>
      <c r="BE243" s="143">
        <f>IF(N243="základní",J243,0)</f>
        <v>0</v>
      </c>
      <c r="BF243" s="143">
        <f>IF(N243="snížená",J243,0)</f>
        <v>0</v>
      </c>
      <c r="BG243" s="143">
        <f>IF(N243="zákl. přenesená",J243,0)</f>
        <v>0</v>
      </c>
      <c r="BH243" s="143">
        <f>IF(N243="sníž. přenesená",J243,0)</f>
        <v>0</v>
      </c>
      <c r="BI243" s="143">
        <f>IF(N243="nulová",J243,0)</f>
        <v>0</v>
      </c>
      <c r="BJ243" s="16" t="s">
        <v>86</v>
      </c>
      <c r="BK243" s="143">
        <f>ROUND(I243*H243,2)</f>
        <v>0</v>
      </c>
      <c r="BL243" s="16" t="s">
        <v>127</v>
      </c>
      <c r="BM243" s="142" t="s">
        <v>787</v>
      </c>
    </row>
    <row r="244" spans="2:65" s="1" customFormat="1" ht="29.25">
      <c r="B244" s="31"/>
      <c r="D244" s="144" t="s">
        <v>129</v>
      </c>
      <c r="F244" s="145" t="s">
        <v>788</v>
      </c>
      <c r="I244" s="146"/>
      <c r="L244" s="31"/>
      <c r="M244" s="147"/>
      <c r="T244" s="55"/>
      <c r="AT244" s="16" t="s">
        <v>129</v>
      </c>
      <c r="AU244" s="16" t="s">
        <v>88</v>
      </c>
    </row>
    <row r="245" spans="2:65" s="1" customFormat="1" ht="24.2" customHeight="1">
      <c r="B245" s="31"/>
      <c r="C245" s="131" t="s">
        <v>385</v>
      </c>
      <c r="D245" s="131" t="s">
        <v>122</v>
      </c>
      <c r="E245" s="132" t="s">
        <v>789</v>
      </c>
      <c r="F245" s="133" t="s">
        <v>790</v>
      </c>
      <c r="G245" s="134" t="s">
        <v>125</v>
      </c>
      <c r="H245" s="135">
        <v>11</v>
      </c>
      <c r="I245" s="136"/>
      <c r="J245" s="137">
        <f>ROUND(I245*H245,2)</f>
        <v>0</v>
      </c>
      <c r="K245" s="133" t="s">
        <v>126</v>
      </c>
      <c r="L245" s="31"/>
      <c r="M245" s="138" t="s">
        <v>1</v>
      </c>
      <c r="N245" s="139" t="s">
        <v>43</v>
      </c>
      <c r="P245" s="140">
        <f>O245*H245</f>
        <v>0</v>
      </c>
      <c r="Q245" s="140">
        <v>0</v>
      </c>
      <c r="R245" s="140">
        <f>Q245*H245</f>
        <v>0</v>
      </c>
      <c r="S245" s="140">
        <v>0</v>
      </c>
      <c r="T245" s="141">
        <f>S245*H245</f>
        <v>0</v>
      </c>
      <c r="AR245" s="142" t="s">
        <v>127</v>
      </c>
      <c r="AT245" s="142" t="s">
        <v>122</v>
      </c>
      <c r="AU245" s="142" t="s">
        <v>88</v>
      </c>
      <c r="AY245" s="16" t="s">
        <v>120</v>
      </c>
      <c r="BE245" s="143">
        <f>IF(N245="základní",J245,0)</f>
        <v>0</v>
      </c>
      <c r="BF245" s="143">
        <f>IF(N245="snížená",J245,0)</f>
        <v>0</v>
      </c>
      <c r="BG245" s="143">
        <f>IF(N245="zákl. přenesená",J245,0)</f>
        <v>0</v>
      </c>
      <c r="BH245" s="143">
        <f>IF(N245="sníž. přenesená",J245,0)</f>
        <v>0</v>
      </c>
      <c r="BI245" s="143">
        <f>IF(N245="nulová",J245,0)</f>
        <v>0</v>
      </c>
      <c r="BJ245" s="16" t="s">
        <v>86</v>
      </c>
      <c r="BK245" s="143">
        <f>ROUND(I245*H245,2)</f>
        <v>0</v>
      </c>
      <c r="BL245" s="16" t="s">
        <v>127</v>
      </c>
      <c r="BM245" s="142" t="s">
        <v>791</v>
      </c>
    </row>
    <row r="246" spans="2:65" s="1" customFormat="1" ht="29.25">
      <c r="B246" s="31"/>
      <c r="D246" s="144" t="s">
        <v>129</v>
      </c>
      <c r="F246" s="145" t="s">
        <v>792</v>
      </c>
      <c r="I246" s="146"/>
      <c r="L246" s="31"/>
      <c r="M246" s="147"/>
      <c r="T246" s="55"/>
      <c r="AT246" s="16" t="s">
        <v>129</v>
      </c>
      <c r="AU246" s="16" t="s">
        <v>88</v>
      </c>
    </row>
    <row r="247" spans="2:65" s="1" customFormat="1" ht="24.2" customHeight="1">
      <c r="B247" s="31"/>
      <c r="C247" s="131" t="s">
        <v>390</v>
      </c>
      <c r="D247" s="131" t="s">
        <v>122</v>
      </c>
      <c r="E247" s="132" t="s">
        <v>793</v>
      </c>
      <c r="F247" s="133" t="s">
        <v>794</v>
      </c>
      <c r="G247" s="134" t="s">
        <v>125</v>
      </c>
      <c r="H247" s="135">
        <v>1</v>
      </c>
      <c r="I247" s="136"/>
      <c r="J247" s="137">
        <f>ROUND(I247*H247,2)</f>
        <v>0</v>
      </c>
      <c r="K247" s="133" t="s">
        <v>126</v>
      </c>
      <c r="L247" s="31"/>
      <c r="M247" s="138" t="s">
        <v>1</v>
      </c>
      <c r="N247" s="139" t="s">
        <v>43</v>
      </c>
      <c r="P247" s="140">
        <f>O247*H247</f>
        <v>0</v>
      </c>
      <c r="Q247" s="140">
        <v>0</v>
      </c>
      <c r="R247" s="140">
        <f>Q247*H247</f>
        <v>0</v>
      </c>
      <c r="S247" s="140">
        <v>0</v>
      </c>
      <c r="T247" s="141">
        <f>S247*H247</f>
        <v>0</v>
      </c>
      <c r="AR247" s="142" t="s">
        <v>127</v>
      </c>
      <c r="AT247" s="142" t="s">
        <v>122</v>
      </c>
      <c r="AU247" s="142" t="s">
        <v>88</v>
      </c>
      <c r="AY247" s="16" t="s">
        <v>120</v>
      </c>
      <c r="BE247" s="143">
        <f>IF(N247="základní",J247,0)</f>
        <v>0</v>
      </c>
      <c r="BF247" s="143">
        <f>IF(N247="snížená",J247,0)</f>
        <v>0</v>
      </c>
      <c r="BG247" s="143">
        <f>IF(N247="zákl. přenesená",J247,0)</f>
        <v>0</v>
      </c>
      <c r="BH247" s="143">
        <f>IF(N247="sníž. přenesená",J247,0)</f>
        <v>0</v>
      </c>
      <c r="BI247" s="143">
        <f>IF(N247="nulová",J247,0)</f>
        <v>0</v>
      </c>
      <c r="BJ247" s="16" t="s">
        <v>86</v>
      </c>
      <c r="BK247" s="143">
        <f>ROUND(I247*H247,2)</f>
        <v>0</v>
      </c>
      <c r="BL247" s="16" t="s">
        <v>127</v>
      </c>
      <c r="BM247" s="142" t="s">
        <v>795</v>
      </c>
    </row>
    <row r="248" spans="2:65" s="1" customFormat="1" ht="29.25">
      <c r="B248" s="31"/>
      <c r="D248" s="144" t="s">
        <v>129</v>
      </c>
      <c r="F248" s="145" t="s">
        <v>796</v>
      </c>
      <c r="I248" s="146"/>
      <c r="L248" s="31"/>
      <c r="M248" s="147"/>
      <c r="T248" s="55"/>
      <c r="AT248" s="16" t="s">
        <v>129</v>
      </c>
      <c r="AU248" s="16" t="s">
        <v>88</v>
      </c>
    </row>
    <row r="249" spans="2:65" s="1" customFormat="1" ht="33" customHeight="1">
      <c r="B249" s="31"/>
      <c r="C249" s="131" t="s">
        <v>395</v>
      </c>
      <c r="D249" s="131" t="s">
        <v>122</v>
      </c>
      <c r="E249" s="132" t="s">
        <v>797</v>
      </c>
      <c r="F249" s="133" t="s">
        <v>798</v>
      </c>
      <c r="G249" s="134" t="s">
        <v>125</v>
      </c>
      <c r="H249" s="135">
        <v>621</v>
      </c>
      <c r="I249" s="136"/>
      <c r="J249" s="137">
        <f>ROUND(I249*H249,2)</f>
        <v>0</v>
      </c>
      <c r="K249" s="133" t="s">
        <v>126</v>
      </c>
      <c r="L249" s="31"/>
      <c r="M249" s="138" t="s">
        <v>1</v>
      </c>
      <c r="N249" s="139" t="s">
        <v>43</v>
      </c>
      <c r="P249" s="140">
        <f>O249*H249</f>
        <v>0</v>
      </c>
      <c r="Q249" s="140">
        <v>0</v>
      </c>
      <c r="R249" s="140">
        <f>Q249*H249</f>
        <v>0</v>
      </c>
      <c r="S249" s="140">
        <v>0</v>
      </c>
      <c r="T249" s="141">
        <f>S249*H249</f>
        <v>0</v>
      </c>
      <c r="AR249" s="142" t="s">
        <v>127</v>
      </c>
      <c r="AT249" s="142" t="s">
        <v>122</v>
      </c>
      <c r="AU249" s="142" t="s">
        <v>88</v>
      </c>
      <c r="AY249" s="16" t="s">
        <v>120</v>
      </c>
      <c r="BE249" s="143">
        <f>IF(N249="základní",J249,0)</f>
        <v>0</v>
      </c>
      <c r="BF249" s="143">
        <f>IF(N249="snížená",J249,0)</f>
        <v>0</v>
      </c>
      <c r="BG249" s="143">
        <f>IF(N249="zákl. přenesená",J249,0)</f>
        <v>0</v>
      </c>
      <c r="BH249" s="143">
        <f>IF(N249="sníž. přenesená",J249,0)</f>
        <v>0</v>
      </c>
      <c r="BI249" s="143">
        <f>IF(N249="nulová",J249,0)</f>
        <v>0</v>
      </c>
      <c r="BJ249" s="16" t="s">
        <v>86</v>
      </c>
      <c r="BK249" s="143">
        <f>ROUND(I249*H249,2)</f>
        <v>0</v>
      </c>
      <c r="BL249" s="16" t="s">
        <v>127</v>
      </c>
      <c r="BM249" s="142" t="s">
        <v>799</v>
      </c>
    </row>
    <row r="250" spans="2:65" s="1" customFormat="1" ht="39">
      <c r="B250" s="31"/>
      <c r="D250" s="144" t="s">
        <v>129</v>
      </c>
      <c r="F250" s="145" t="s">
        <v>800</v>
      </c>
      <c r="I250" s="146"/>
      <c r="L250" s="31"/>
      <c r="M250" s="147"/>
      <c r="T250" s="55"/>
      <c r="AT250" s="16" t="s">
        <v>129</v>
      </c>
      <c r="AU250" s="16" t="s">
        <v>88</v>
      </c>
    </row>
    <row r="251" spans="2:65" s="1" customFormat="1" ht="19.5">
      <c r="B251" s="31"/>
      <c r="D251" s="144" t="s">
        <v>131</v>
      </c>
      <c r="F251" s="148" t="s">
        <v>801</v>
      </c>
      <c r="I251" s="146"/>
      <c r="L251" s="31"/>
      <c r="M251" s="147"/>
      <c r="T251" s="55"/>
      <c r="AT251" s="16" t="s">
        <v>131</v>
      </c>
      <c r="AU251" s="16" t="s">
        <v>88</v>
      </c>
    </row>
    <row r="252" spans="2:65" s="12" customFormat="1" ht="11.25">
      <c r="B252" s="159"/>
      <c r="D252" s="144" t="s">
        <v>233</v>
      </c>
      <c r="E252" s="160" t="s">
        <v>1</v>
      </c>
      <c r="F252" s="161" t="s">
        <v>802</v>
      </c>
      <c r="H252" s="162">
        <v>621</v>
      </c>
      <c r="I252" s="163"/>
      <c r="L252" s="159"/>
      <c r="M252" s="164"/>
      <c r="T252" s="165"/>
      <c r="AT252" s="160" t="s">
        <v>233</v>
      </c>
      <c r="AU252" s="160" t="s">
        <v>88</v>
      </c>
      <c r="AV252" s="12" t="s">
        <v>88</v>
      </c>
      <c r="AW252" s="12" t="s">
        <v>32</v>
      </c>
      <c r="AX252" s="12" t="s">
        <v>86</v>
      </c>
      <c r="AY252" s="160" t="s">
        <v>120</v>
      </c>
    </row>
    <row r="253" spans="2:65" s="1" customFormat="1" ht="33" customHeight="1">
      <c r="B253" s="31"/>
      <c r="C253" s="131" t="s">
        <v>399</v>
      </c>
      <c r="D253" s="131" t="s">
        <v>122</v>
      </c>
      <c r="E253" s="132" t="s">
        <v>803</v>
      </c>
      <c r="F253" s="133" t="s">
        <v>804</v>
      </c>
      <c r="G253" s="134" t="s">
        <v>125</v>
      </c>
      <c r="H253" s="135">
        <v>603</v>
      </c>
      <c r="I253" s="136"/>
      <c r="J253" s="137">
        <f>ROUND(I253*H253,2)</f>
        <v>0</v>
      </c>
      <c r="K253" s="133" t="s">
        <v>126</v>
      </c>
      <c r="L253" s="31"/>
      <c r="M253" s="138" t="s">
        <v>1</v>
      </c>
      <c r="N253" s="139" t="s">
        <v>43</v>
      </c>
      <c r="P253" s="140">
        <f>O253*H253</f>
        <v>0</v>
      </c>
      <c r="Q253" s="140">
        <v>0</v>
      </c>
      <c r="R253" s="140">
        <f>Q253*H253</f>
        <v>0</v>
      </c>
      <c r="S253" s="140">
        <v>0</v>
      </c>
      <c r="T253" s="141">
        <f>S253*H253</f>
        <v>0</v>
      </c>
      <c r="AR253" s="142" t="s">
        <v>127</v>
      </c>
      <c r="AT253" s="142" t="s">
        <v>122</v>
      </c>
      <c r="AU253" s="142" t="s">
        <v>88</v>
      </c>
      <c r="AY253" s="16" t="s">
        <v>120</v>
      </c>
      <c r="BE253" s="143">
        <f>IF(N253="základní",J253,0)</f>
        <v>0</v>
      </c>
      <c r="BF253" s="143">
        <f>IF(N253="snížená",J253,0)</f>
        <v>0</v>
      </c>
      <c r="BG253" s="143">
        <f>IF(N253="zákl. přenesená",J253,0)</f>
        <v>0</v>
      </c>
      <c r="BH253" s="143">
        <f>IF(N253="sníž. přenesená",J253,0)</f>
        <v>0</v>
      </c>
      <c r="BI253" s="143">
        <f>IF(N253="nulová",J253,0)</f>
        <v>0</v>
      </c>
      <c r="BJ253" s="16" t="s">
        <v>86</v>
      </c>
      <c r="BK253" s="143">
        <f>ROUND(I253*H253,2)</f>
        <v>0</v>
      </c>
      <c r="BL253" s="16" t="s">
        <v>127</v>
      </c>
      <c r="BM253" s="142" t="s">
        <v>805</v>
      </c>
    </row>
    <row r="254" spans="2:65" s="1" customFormat="1" ht="39">
      <c r="B254" s="31"/>
      <c r="D254" s="144" t="s">
        <v>129</v>
      </c>
      <c r="F254" s="145" t="s">
        <v>806</v>
      </c>
      <c r="I254" s="146"/>
      <c r="L254" s="31"/>
      <c r="M254" s="147"/>
      <c r="T254" s="55"/>
      <c r="AT254" s="16" t="s">
        <v>129</v>
      </c>
      <c r="AU254" s="16" t="s">
        <v>88</v>
      </c>
    </row>
    <row r="255" spans="2:65" s="1" customFormat="1" ht="19.5">
      <c r="B255" s="31"/>
      <c r="D255" s="144" t="s">
        <v>131</v>
      </c>
      <c r="F255" s="148" t="s">
        <v>801</v>
      </c>
      <c r="I255" s="146"/>
      <c r="L255" s="31"/>
      <c r="M255" s="147"/>
      <c r="T255" s="55"/>
      <c r="AT255" s="16" t="s">
        <v>131</v>
      </c>
      <c r="AU255" s="16" t="s">
        <v>88</v>
      </c>
    </row>
    <row r="256" spans="2:65" s="12" customFormat="1" ht="11.25">
      <c r="B256" s="159"/>
      <c r="D256" s="144" t="s">
        <v>233</v>
      </c>
      <c r="E256" s="160" t="s">
        <v>1</v>
      </c>
      <c r="F256" s="161" t="s">
        <v>807</v>
      </c>
      <c r="H256" s="162">
        <v>603</v>
      </c>
      <c r="I256" s="163"/>
      <c r="L256" s="159"/>
      <c r="M256" s="164"/>
      <c r="T256" s="165"/>
      <c r="AT256" s="160" t="s">
        <v>233</v>
      </c>
      <c r="AU256" s="160" t="s">
        <v>88</v>
      </c>
      <c r="AV256" s="12" t="s">
        <v>88</v>
      </c>
      <c r="AW256" s="12" t="s">
        <v>32</v>
      </c>
      <c r="AX256" s="12" t="s">
        <v>86</v>
      </c>
      <c r="AY256" s="160" t="s">
        <v>120</v>
      </c>
    </row>
    <row r="257" spans="2:65" s="1" customFormat="1" ht="33" customHeight="1">
      <c r="B257" s="31"/>
      <c r="C257" s="131" t="s">
        <v>403</v>
      </c>
      <c r="D257" s="131" t="s">
        <v>122</v>
      </c>
      <c r="E257" s="132" t="s">
        <v>808</v>
      </c>
      <c r="F257" s="133" t="s">
        <v>809</v>
      </c>
      <c r="G257" s="134" t="s">
        <v>125</v>
      </c>
      <c r="H257" s="135">
        <v>99</v>
      </c>
      <c r="I257" s="136"/>
      <c r="J257" s="137">
        <f>ROUND(I257*H257,2)</f>
        <v>0</v>
      </c>
      <c r="K257" s="133" t="s">
        <v>126</v>
      </c>
      <c r="L257" s="31"/>
      <c r="M257" s="138" t="s">
        <v>1</v>
      </c>
      <c r="N257" s="139" t="s">
        <v>43</v>
      </c>
      <c r="P257" s="140">
        <f>O257*H257</f>
        <v>0</v>
      </c>
      <c r="Q257" s="140">
        <v>0</v>
      </c>
      <c r="R257" s="140">
        <f>Q257*H257</f>
        <v>0</v>
      </c>
      <c r="S257" s="140">
        <v>0</v>
      </c>
      <c r="T257" s="141">
        <f>S257*H257</f>
        <v>0</v>
      </c>
      <c r="AR257" s="142" t="s">
        <v>127</v>
      </c>
      <c r="AT257" s="142" t="s">
        <v>122</v>
      </c>
      <c r="AU257" s="142" t="s">
        <v>88</v>
      </c>
      <c r="AY257" s="16" t="s">
        <v>120</v>
      </c>
      <c r="BE257" s="143">
        <f>IF(N257="základní",J257,0)</f>
        <v>0</v>
      </c>
      <c r="BF257" s="143">
        <f>IF(N257="snížená",J257,0)</f>
        <v>0</v>
      </c>
      <c r="BG257" s="143">
        <f>IF(N257="zákl. přenesená",J257,0)</f>
        <v>0</v>
      </c>
      <c r="BH257" s="143">
        <f>IF(N257="sníž. přenesená",J257,0)</f>
        <v>0</v>
      </c>
      <c r="BI257" s="143">
        <f>IF(N257="nulová",J257,0)</f>
        <v>0</v>
      </c>
      <c r="BJ257" s="16" t="s">
        <v>86</v>
      </c>
      <c r="BK257" s="143">
        <f>ROUND(I257*H257,2)</f>
        <v>0</v>
      </c>
      <c r="BL257" s="16" t="s">
        <v>127</v>
      </c>
      <c r="BM257" s="142" t="s">
        <v>810</v>
      </c>
    </row>
    <row r="258" spans="2:65" s="1" customFormat="1" ht="39">
      <c r="B258" s="31"/>
      <c r="D258" s="144" t="s">
        <v>129</v>
      </c>
      <c r="F258" s="145" t="s">
        <v>811</v>
      </c>
      <c r="I258" s="146"/>
      <c r="L258" s="31"/>
      <c r="M258" s="147"/>
      <c r="T258" s="55"/>
      <c r="AT258" s="16" t="s">
        <v>129</v>
      </c>
      <c r="AU258" s="16" t="s">
        <v>88</v>
      </c>
    </row>
    <row r="259" spans="2:65" s="1" customFormat="1" ht="19.5">
      <c r="B259" s="31"/>
      <c r="D259" s="144" t="s">
        <v>131</v>
      </c>
      <c r="F259" s="148" t="s">
        <v>801</v>
      </c>
      <c r="I259" s="146"/>
      <c r="L259" s="31"/>
      <c r="M259" s="147"/>
      <c r="T259" s="55"/>
      <c r="AT259" s="16" t="s">
        <v>131</v>
      </c>
      <c r="AU259" s="16" t="s">
        <v>88</v>
      </c>
    </row>
    <row r="260" spans="2:65" s="12" customFormat="1" ht="11.25">
      <c r="B260" s="159"/>
      <c r="D260" s="144" t="s">
        <v>233</v>
      </c>
      <c r="E260" s="160" t="s">
        <v>1</v>
      </c>
      <c r="F260" s="161" t="s">
        <v>812</v>
      </c>
      <c r="H260" s="162">
        <v>99</v>
      </c>
      <c r="I260" s="163"/>
      <c r="L260" s="159"/>
      <c r="M260" s="164"/>
      <c r="T260" s="165"/>
      <c r="AT260" s="160" t="s">
        <v>233</v>
      </c>
      <c r="AU260" s="160" t="s">
        <v>88</v>
      </c>
      <c r="AV260" s="12" t="s">
        <v>88</v>
      </c>
      <c r="AW260" s="12" t="s">
        <v>32</v>
      </c>
      <c r="AX260" s="12" t="s">
        <v>86</v>
      </c>
      <c r="AY260" s="160" t="s">
        <v>120</v>
      </c>
    </row>
    <row r="261" spans="2:65" s="1" customFormat="1" ht="33" customHeight="1">
      <c r="B261" s="31"/>
      <c r="C261" s="131" t="s">
        <v>407</v>
      </c>
      <c r="D261" s="131" t="s">
        <v>122</v>
      </c>
      <c r="E261" s="132" t="s">
        <v>813</v>
      </c>
      <c r="F261" s="133" t="s">
        <v>814</v>
      </c>
      <c r="G261" s="134" t="s">
        <v>125</v>
      </c>
      <c r="H261" s="135">
        <v>9</v>
      </c>
      <c r="I261" s="136"/>
      <c r="J261" s="137">
        <f>ROUND(I261*H261,2)</f>
        <v>0</v>
      </c>
      <c r="K261" s="133" t="s">
        <v>126</v>
      </c>
      <c r="L261" s="31"/>
      <c r="M261" s="138" t="s">
        <v>1</v>
      </c>
      <c r="N261" s="139" t="s">
        <v>43</v>
      </c>
      <c r="P261" s="140">
        <f>O261*H261</f>
        <v>0</v>
      </c>
      <c r="Q261" s="140">
        <v>0</v>
      </c>
      <c r="R261" s="140">
        <f>Q261*H261</f>
        <v>0</v>
      </c>
      <c r="S261" s="140">
        <v>0</v>
      </c>
      <c r="T261" s="141">
        <f>S261*H261</f>
        <v>0</v>
      </c>
      <c r="AR261" s="142" t="s">
        <v>127</v>
      </c>
      <c r="AT261" s="142" t="s">
        <v>122</v>
      </c>
      <c r="AU261" s="142" t="s">
        <v>88</v>
      </c>
      <c r="AY261" s="16" t="s">
        <v>120</v>
      </c>
      <c r="BE261" s="143">
        <f>IF(N261="základní",J261,0)</f>
        <v>0</v>
      </c>
      <c r="BF261" s="143">
        <f>IF(N261="snížená",J261,0)</f>
        <v>0</v>
      </c>
      <c r="BG261" s="143">
        <f>IF(N261="zákl. přenesená",J261,0)</f>
        <v>0</v>
      </c>
      <c r="BH261" s="143">
        <f>IF(N261="sníž. přenesená",J261,0)</f>
        <v>0</v>
      </c>
      <c r="BI261" s="143">
        <f>IF(N261="nulová",J261,0)</f>
        <v>0</v>
      </c>
      <c r="BJ261" s="16" t="s">
        <v>86</v>
      </c>
      <c r="BK261" s="143">
        <f>ROUND(I261*H261,2)</f>
        <v>0</v>
      </c>
      <c r="BL261" s="16" t="s">
        <v>127</v>
      </c>
      <c r="BM261" s="142" t="s">
        <v>815</v>
      </c>
    </row>
    <row r="262" spans="2:65" s="1" customFormat="1" ht="39">
      <c r="B262" s="31"/>
      <c r="D262" s="144" t="s">
        <v>129</v>
      </c>
      <c r="F262" s="145" t="s">
        <v>816</v>
      </c>
      <c r="I262" s="146"/>
      <c r="L262" s="31"/>
      <c r="M262" s="147"/>
      <c r="T262" s="55"/>
      <c r="AT262" s="16" t="s">
        <v>129</v>
      </c>
      <c r="AU262" s="16" t="s">
        <v>88</v>
      </c>
    </row>
    <row r="263" spans="2:65" s="12" customFormat="1" ht="11.25">
      <c r="B263" s="159"/>
      <c r="D263" s="144" t="s">
        <v>233</v>
      </c>
      <c r="E263" s="160" t="s">
        <v>1</v>
      </c>
      <c r="F263" s="161" t="s">
        <v>817</v>
      </c>
      <c r="H263" s="162">
        <v>9</v>
      </c>
      <c r="I263" s="163"/>
      <c r="L263" s="159"/>
      <c r="M263" s="164"/>
      <c r="T263" s="165"/>
      <c r="AT263" s="160" t="s">
        <v>233</v>
      </c>
      <c r="AU263" s="160" t="s">
        <v>88</v>
      </c>
      <c r="AV263" s="12" t="s">
        <v>88</v>
      </c>
      <c r="AW263" s="12" t="s">
        <v>32</v>
      </c>
      <c r="AX263" s="12" t="s">
        <v>86</v>
      </c>
      <c r="AY263" s="160" t="s">
        <v>120</v>
      </c>
    </row>
    <row r="264" spans="2:65" s="1" customFormat="1" ht="33" customHeight="1">
      <c r="B264" s="31"/>
      <c r="C264" s="131" t="s">
        <v>411</v>
      </c>
      <c r="D264" s="131" t="s">
        <v>122</v>
      </c>
      <c r="E264" s="132" t="s">
        <v>818</v>
      </c>
      <c r="F264" s="133" t="s">
        <v>819</v>
      </c>
      <c r="G264" s="134" t="s">
        <v>125</v>
      </c>
      <c r="H264" s="135">
        <v>108</v>
      </c>
      <c r="I264" s="136"/>
      <c r="J264" s="137">
        <f>ROUND(I264*H264,2)</f>
        <v>0</v>
      </c>
      <c r="K264" s="133" t="s">
        <v>126</v>
      </c>
      <c r="L264" s="31"/>
      <c r="M264" s="138" t="s">
        <v>1</v>
      </c>
      <c r="N264" s="139" t="s">
        <v>43</v>
      </c>
      <c r="P264" s="140">
        <f>O264*H264</f>
        <v>0</v>
      </c>
      <c r="Q264" s="140">
        <v>0</v>
      </c>
      <c r="R264" s="140">
        <f>Q264*H264</f>
        <v>0</v>
      </c>
      <c r="S264" s="140">
        <v>0</v>
      </c>
      <c r="T264" s="141">
        <f>S264*H264</f>
        <v>0</v>
      </c>
      <c r="AR264" s="142" t="s">
        <v>127</v>
      </c>
      <c r="AT264" s="142" t="s">
        <v>122</v>
      </c>
      <c r="AU264" s="142" t="s">
        <v>88</v>
      </c>
      <c r="AY264" s="16" t="s">
        <v>120</v>
      </c>
      <c r="BE264" s="143">
        <f>IF(N264="základní",J264,0)</f>
        <v>0</v>
      </c>
      <c r="BF264" s="143">
        <f>IF(N264="snížená",J264,0)</f>
        <v>0</v>
      </c>
      <c r="BG264" s="143">
        <f>IF(N264="zákl. přenesená",J264,0)</f>
        <v>0</v>
      </c>
      <c r="BH264" s="143">
        <f>IF(N264="sníž. přenesená",J264,0)</f>
        <v>0</v>
      </c>
      <c r="BI264" s="143">
        <f>IF(N264="nulová",J264,0)</f>
        <v>0</v>
      </c>
      <c r="BJ264" s="16" t="s">
        <v>86</v>
      </c>
      <c r="BK264" s="143">
        <f>ROUND(I264*H264,2)</f>
        <v>0</v>
      </c>
      <c r="BL264" s="16" t="s">
        <v>127</v>
      </c>
      <c r="BM264" s="142" t="s">
        <v>820</v>
      </c>
    </row>
    <row r="265" spans="2:65" s="1" customFormat="1" ht="39">
      <c r="B265" s="31"/>
      <c r="D265" s="144" t="s">
        <v>129</v>
      </c>
      <c r="F265" s="145" t="s">
        <v>821</v>
      </c>
      <c r="I265" s="146"/>
      <c r="L265" s="31"/>
      <c r="M265" s="147"/>
      <c r="T265" s="55"/>
      <c r="AT265" s="16" t="s">
        <v>129</v>
      </c>
      <c r="AU265" s="16" t="s">
        <v>88</v>
      </c>
    </row>
    <row r="266" spans="2:65" s="1" customFormat="1" ht="19.5">
      <c r="B266" s="31"/>
      <c r="D266" s="144" t="s">
        <v>131</v>
      </c>
      <c r="F266" s="148" t="s">
        <v>801</v>
      </c>
      <c r="I266" s="146"/>
      <c r="L266" s="31"/>
      <c r="M266" s="147"/>
      <c r="T266" s="55"/>
      <c r="AT266" s="16" t="s">
        <v>131</v>
      </c>
      <c r="AU266" s="16" t="s">
        <v>88</v>
      </c>
    </row>
    <row r="267" spans="2:65" s="12" customFormat="1" ht="11.25">
      <c r="B267" s="159"/>
      <c r="D267" s="144" t="s">
        <v>233</v>
      </c>
      <c r="E267" s="160" t="s">
        <v>1</v>
      </c>
      <c r="F267" s="161" t="s">
        <v>822</v>
      </c>
      <c r="H267" s="162">
        <v>108</v>
      </c>
      <c r="I267" s="163"/>
      <c r="L267" s="159"/>
      <c r="M267" s="164"/>
      <c r="T267" s="165"/>
      <c r="AT267" s="160" t="s">
        <v>233</v>
      </c>
      <c r="AU267" s="160" t="s">
        <v>88</v>
      </c>
      <c r="AV267" s="12" t="s">
        <v>88</v>
      </c>
      <c r="AW267" s="12" t="s">
        <v>32</v>
      </c>
      <c r="AX267" s="12" t="s">
        <v>86</v>
      </c>
      <c r="AY267" s="160" t="s">
        <v>120</v>
      </c>
    </row>
    <row r="268" spans="2:65" s="1" customFormat="1" ht="24.2" customHeight="1">
      <c r="B268" s="31"/>
      <c r="C268" s="131" t="s">
        <v>415</v>
      </c>
      <c r="D268" s="131" t="s">
        <v>122</v>
      </c>
      <c r="E268" s="132" t="s">
        <v>823</v>
      </c>
      <c r="F268" s="133" t="s">
        <v>824</v>
      </c>
      <c r="G268" s="134" t="s">
        <v>125</v>
      </c>
      <c r="H268" s="135">
        <v>702</v>
      </c>
      <c r="I268" s="136"/>
      <c r="J268" s="137">
        <f>ROUND(I268*H268,2)</f>
        <v>0</v>
      </c>
      <c r="K268" s="133" t="s">
        <v>126</v>
      </c>
      <c r="L268" s="31"/>
      <c r="M268" s="138" t="s">
        <v>1</v>
      </c>
      <c r="N268" s="139" t="s">
        <v>43</v>
      </c>
      <c r="P268" s="140">
        <f>O268*H268</f>
        <v>0</v>
      </c>
      <c r="Q268" s="140">
        <v>0</v>
      </c>
      <c r="R268" s="140">
        <f>Q268*H268</f>
        <v>0</v>
      </c>
      <c r="S268" s="140">
        <v>0</v>
      </c>
      <c r="T268" s="141">
        <f>S268*H268</f>
        <v>0</v>
      </c>
      <c r="AR268" s="142" t="s">
        <v>127</v>
      </c>
      <c r="AT268" s="142" t="s">
        <v>122</v>
      </c>
      <c r="AU268" s="142" t="s">
        <v>88</v>
      </c>
      <c r="AY268" s="16" t="s">
        <v>120</v>
      </c>
      <c r="BE268" s="143">
        <f>IF(N268="základní",J268,0)</f>
        <v>0</v>
      </c>
      <c r="BF268" s="143">
        <f>IF(N268="snížená",J268,0)</f>
        <v>0</v>
      </c>
      <c r="BG268" s="143">
        <f>IF(N268="zákl. přenesená",J268,0)</f>
        <v>0</v>
      </c>
      <c r="BH268" s="143">
        <f>IF(N268="sníž. přenesená",J268,0)</f>
        <v>0</v>
      </c>
      <c r="BI268" s="143">
        <f>IF(N268="nulová",J268,0)</f>
        <v>0</v>
      </c>
      <c r="BJ268" s="16" t="s">
        <v>86</v>
      </c>
      <c r="BK268" s="143">
        <f>ROUND(I268*H268,2)</f>
        <v>0</v>
      </c>
      <c r="BL268" s="16" t="s">
        <v>127</v>
      </c>
      <c r="BM268" s="142" t="s">
        <v>825</v>
      </c>
    </row>
    <row r="269" spans="2:65" s="1" customFormat="1" ht="39">
      <c r="B269" s="31"/>
      <c r="D269" s="144" t="s">
        <v>129</v>
      </c>
      <c r="F269" s="145" t="s">
        <v>826</v>
      </c>
      <c r="I269" s="146"/>
      <c r="L269" s="31"/>
      <c r="M269" s="147"/>
      <c r="T269" s="55"/>
      <c r="AT269" s="16" t="s">
        <v>129</v>
      </c>
      <c r="AU269" s="16" t="s">
        <v>88</v>
      </c>
    </row>
    <row r="270" spans="2:65" s="1" customFormat="1" ht="19.5">
      <c r="B270" s="31"/>
      <c r="D270" s="144" t="s">
        <v>131</v>
      </c>
      <c r="F270" s="148" t="s">
        <v>801</v>
      </c>
      <c r="I270" s="146"/>
      <c r="L270" s="31"/>
      <c r="M270" s="147"/>
      <c r="T270" s="55"/>
      <c r="AT270" s="16" t="s">
        <v>131</v>
      </c>
      <c r="AU270" s="16" t="s">
        <v>88</v>
      </c>
    </row>
    <row r="271" spans="2:65" s="12" customFormat="1" ht="11.25">
      <c r="B271" s="159"/>
      <c r="D271" s="144" t="s">
        <v>233</v>
      </c>
      <c r="E271" s="160" t="s">
        <v>1</v>
      </c>
      <c r="F271" s="161" t="s">
        <v>827</v>
      </c>
      <c r="H271" s="162">
        <v>702</v>
      </c>
      <c r="I271" s="163"/>
      <c r="L271" s="159"/>
      <c r="M271" s="164"/>
      <c r="T271" s="165"/>
      <c r="AT271" s="160" t="s">
        <v>233</v>
      </c>
      <c r="AU271" s="160" t="s">
        <v>88</v>
      </c>
      <c r="AV271" s="12" t="s">
        <v>88</v>
      </c>
      <c r="AW271" s="12" t="s">
        <v>32</v>
      </c>
      <c r="AX271" s="12" t="s">
        <v>86</v>
      </c>
      <c r="AY271" s="160" t="s">
        <v>120</v>
      </c>
    </row>
    <row r="272" spans="2:65" s="1" customFormat="1" ht="24.2" customHeight="1">
      <c r="B272" s="31"/>
      <c r="C272" s="131" t="s">
        <v>420</v>
      </c>
      <c r="D272" s="131" t="s">
        <v>122</v>
      </c>
      <c r="E272" s="132" t="s">
        <v>828</v>
      </c>
      <c r="F272" s="133" t="s">
        <v>829</v>
      </c>
      <c r="G272" s="134" t="s">
        <v>125</v>
      </c>
      <c r="H272" s="135">
        <v>576</v>
      </c>
      <c r="I272" s="136"/>
      <c r="J272" s="137">
        <f>ROUND(I272*H272,2)</f>
        <v>0</v>
      </c>
      <c r="K272" s="133" t="s">
        <v>126</v>
      </c>
      <c r="L272" s="31"/>
      <c r="M272" s="138" t="s">
        <v>1</v>
      </c>
      <c r="N272" s="139" t="s">
        <v>43</v>
      </c>
      <c r="P272" s="140">
        <f>O272*H272</f>
        <v>0</v>
      </c>
      <c r="Q272" s="140">
        <v>0</v>
      </c>
      <c r="R272" s="140">
        <f>Q272*H272</f>
        <v>0</v>
      </c>
      <c r="S272" s="140">
        <v>0</v>
      </c>
      <c r="T272" s="141">
        <f>S272*H272</f>
        <v>0</v>
      </c>
      <c r="AR272" s="142" t="s">
        <v>127</v>
      </c>
      <c r="AT272" s="142" t="s">
        <v>122</v>
      </c>
      <c r="AU272" s="142" t="s">
        <v>88</v>
      </c>
      <c r="AY272" s="16" t="s">
        <v>120</v>
      </c>
      <c r="BE272" s="143">
        <f>IF(N272="základní",J272,0)</f>
        <v>0</v>
      </c>
      <c r="BF272" s="143">
        <f>IF(N272="snížená",J272,0)</f>
        <v>0</v>
      </c>
      <c r="BG272" s="143">
        <f>IF(N272="zákl. přenesená",J272,0)</f>
        <v>0</v>
      </c>
      <c r="BH272" s="143">
        <f>IF(N272="sníž. přenesená",J272,0)</f>
        <v>0</v>
      </c>
      <c r="BI272" s="143">
        <f>IF(N272="nulová",J272,0)</f>
        <v>0</v>
      </c>
      <c r="BJ272" s="16" t="s">
        <v>86</v>
      </c>
      <c r="BK272" s="143">
        <f>ROUND(I272*H272,2)</f>
        <v>0</v>
      </c>
      <c r="BL272" s="16" t="s">
        <v>127</v>
      </c>
      <c r="BM272" s="142" t="s">
        <v>830</v>
      </c>
    </row>
    <row r="273" spans="2:65" s="1" customFormat="1" ht="39">
      <c r="B273" s="31"/>
      <c r="D273" s="144" t="s">
        <v>129</v>
      </c>
      <c r="F273" s="145" t="s">
        <v>831</v>
      </c>
      <c r="I273" s="146"/>
      <c r="L273" s="31"/>
      <c r="M273" s="147"/>
      <c r="T273" s="55"/>
      <c r="AT273" s="16" t="s">
        <v>129</v>
      </c>
      <c r="AU273" s="16" t="s">
        <v>88</v>
      </c>
    </row>
    <row r="274" spans="2:65" s="1" customFormat="1" ht="19.5">
      <c r="B274" s="31"/>
      <c r="D274" s="144" t="s">
        <v>131</v>
      </c>
      <c r="F274" s="148" t="s">
        <v>801</v>
      </c>
      <c r="I274" s="146"/>
      <c r="L274" s="31"/>
      <c r="M274" s="147"/>
      <c r="T274" s="55"/>
      <c r="AT274" s="16" t="s">
        <v>131</v>
      </c>
      <c r="AU274" s="16" t="s">
        <v>88</v>
      </c>
    </row>
    <row r="275" spans="2:65" s="12" customFormat="1" ht="11.25">
      <c r="B275" s="159"/>
      <c r="D275" s="144" t="s">
        <v>233</v>
      </c>
      <c r="E275" s="160" t="s">
        <v>1</v>
      </c>
      <c r="F275" s="161" t="s">
        <v>832</v>
      </c>
      <c r="H275" s="162">
        <v>576</v>
      </c>
      <c r="I275" s="163"/>
      <c r="L275" s="159"/>
      <c r="M275" s="164"/>
      <c r="T275" s="165"/>
      <c r="AT275" s="160" t="s">
        <v>233</v>
      </c>
      <c r="AU275" s="160" t="s">
        <v>88</v>
      </c>
      <c r="AV275" s="12" t="s">
        <v>88</v>
      </c>
      <c r="AW275" s="12" t="s">
        <v>32</v>
      </c>
      <c r="AX275" s="12" t="s">
        <v>86</v>
      </c>
      <c r="AY275" s="160" t="s">
        <v>120</v>
      </c>
    </row>
    <row r="276" spans="2:65" s="1" customFormat="1" ht="24.2" customHeight="1">
      <c r="B276" s="31"/>
      <c r="C276" s="131" t="s">
        <v>425</v>
      </c>
      <c r="D276" s="131" t="s">
        <v>122</v>
      </c>
      <c r="E276" s="132" t="s">
        <v>833</v>
      </c>
      <c r="F276" s="133" t="s">
        <v>834</v>
      </c>
      <c r="G276" s="134" t="s">
        <v>125</v>
      </c>
      <c r="H276" s="135">
        <v>99</v>
      </c>
      <c r="I276" s="136"/>
      <c r="J276" s="137">
        <f>ROUND(I276*H276,2)</f>
        <v>0</v>
      </c>
      <c r="K276" s="133" t="s">
        <v>126</v>
      </c>
      <c r="L276" s="31"/>
      <c r="M276" s="138" t="s">
        <v>1</v>
      </c>
      <c r="N276" s="139" t="s">
        <v>43</v>
      </c>
      <c r="P276" s="140">
        <f>O276*H276</f>
        <v>0</v>
      </c>
      <c r="Q276" s="140">
        <v>0</v>
      </c>
      <c r="R276" s="140">
        <f>Q276*H276</f>
        <v>0</v>
      </c>
      <c r="S276" s="140">
        <v>0</v>
      </c>
      <c r="T276" s="141">
        <f>S276*H276</f>
        <v>0</v>
      </c>
      <c r="AR276" s="142" t="s">
        <v>127</v>
      </c>
      <c r="AT276" s="142" t="s">
        <v>122</v>
      </c>
      <c r="AU276" s="142" t="s">
        <v>88</v>
      </c>
      <c r="AY276" s="16" t="s">
        <v>120</v>
      </c>
      <c r="BE276" s="143">
        <f>IF(N276="základní",J276,0)</f>
        <v>0</v>
      </c>
      <c r="BF276" s="143">
        <f>IF(N276="snížená",J276,0)</f>
        <v>0</v>
      </c>
      <c r="BG276" s="143">
        <f>IF(N276="zákl. přenesená",J276,0)</f>
        <v>0</v>
      </c>
      <c r="BH276" s="143">
        <f>IF(N276="sníž. přenesená",J276,0)</f>
        <v>0</v>
      </c>
      <c r="BI276" s="143">
        <f>IF(N276="nulová",J276,0)</f>
        <v>0</v>
      </c>
      <c r="BJ276" s="16" t="s">
        <v>86</v>
      </c>
      <c r="BK276" s="143">
        <f>ROUND(I276*H276,2)</f>
        <v>0</v>
      </c>
      <c r="BL276" s="16" t="s">
        <v>127</v>
      </c>
      <c r="BM276" s="142" t="s">
        <v>835</v>
      </c>
    </row>
    <row r="277" spans="2:65" s="1" customFormat="1" ht="39">
      <c r="B277" s="31"/>
      <c r="D277" s="144" t="s">
        <v>129</v>
      </c>
      <c r="F277" s="145" t="s">
        <v>836</v>
      </c>
      <c r="I277" s="146"/>
      <c r="L277" s="31"/>
      <c r="M277" s="147"/>
      <c r="T277" s="55"/>
      <c r="AT277" s="16" t="s">
        <v>129</v>
      </c>
      <c r="AU277" s="16" t="s">
        <v>88</v>
      </c>
    </row>
    <row r="278" spans="2:65" s="1" customFormat="1" ht="19.5">
      <c r="B278" s="31"/>
      <c r="D278" s="144" t="s">
        <v>131</v>
      </c>
      <c r="F278" s="148" t="s">
        <v>801</v>
      </c>
      <c r="I278" s="146"/>
      <c r="L278" s="31"/>
      <c r="M278" s="147"/>
      <c r="T278" s="55"/>
      <c r="AT278" s="16" t="s">
        <v>131</v>
      </c>
      <c r="AU278" s="16" t="s">
        <v>88</v>
      </c>
    </row>
    <row r="279" spans="2:65" s="12" customFormat="1" ht="11.25">
      <c r="B279" s="159"/>
      <c r="D279" s="144" t="s">
        <v>233</v>
      </c>
      <c r="E279" s="160" t="s">
        <v>1</v>
      </c>
      <c r="F279" s="161" t="s">
        <v>812</v>
      </c>
      <c r="H279" s="162">
        <v>99</v>
      </c>
      <c r="I279" s="163"/>
      <c r="L279" s="159"/>
      <c r="M279" s="164"/>
      <c r="T279" s="165"/>
      <c r="AT279" s="160" t="s">
        <v>233</v>
      </c>
      <c r="AU279" s="160" t="s">
        <v>88</v>
      </c>
      <c r="AV279" s="12" t="s">
        <v>88</v>
      </c>
      <c r="AW279" s="12" t="s">
        <v>32</v>
      </c>
      <c r="AX279" s="12" t="s">
        <v>86</v>
      </c>
      <c r="AY279" s="160" t="s">
        <v>120</v>
      </c>
    </row>
    <row r="280" spans="2:65" s="1" customFormat="1" ht="24.2" customHeight="1">
      <c r="B280" s="31"/>
      <c r="C280" s="131" t="s">
        <v>429</v>
      </c>
      <c r="D280" s="131" t="s">
        <v>122</v>
      </c>
      <c r="E280" s="132" t="s">
        <v>837</v>
      </c>
      <c r="F280" s="133" t="s">
        <v>838</v>
      </c>
      <c r="G280" s="134" t="s">
        <v>125</v>
      </c>
      <c r="H280" s="135">
        <v>9</v>
      </c>
      <c r="I280" s="136"/>
      <c r="J280" s="137">
        <f>ROUND(I280*H280,2)</f>
        <v>0</v>
      </c>
      <c r="K280" s="133" t="s">
        <v>126</v>
      </c>
      <c r="L280" s="31"/>
      <c r="M280" s="138" t="s">
        <v>1</v>
      </c>
      <c r="N280" s="139" t="s">
        <v>43</v>
      </c>
      <c r="P280" s="140">
        <f>O280*H280</f>
        <v>0</v>
      </c>
      <c r="Q280" s="140">
        <v>0</v>
      </c>
      <c r="R280" s="140">
        <f>Q280*H280</f>
        <v>0</v>
      </c>
      <c r="S280" s="140">
        <v>0</v>
      </c>
      <c r="T280" s="141">
        <f>S280*H280</f>
        <v>0</v>
      </c>
      <c r="AR280" s="142" t="s">
        <v>127</v>
      </c>
      <c r="AT280" s="142" t="s">
        <v>122</v>
      </c>
      <c r="AU280" s="142" t="s">
        <v>88</v>
      </c>
      <c r="AY280" s="16" t="s">
        <v>120</v>
      </c>
      <c r="BE280" s="143">
        <f>IF(N280="základní",J280,0)</f>
        <v>0</v>
      </c>
      <c r="BF280" s="143">
        <f>IF(N280="snížená",J280,0)</f>
        <v>0</v>
      </c>
      <c r="BG280" s="143">
        <f>IF(N280="zákl. přenesená",J280,0)</f>
        <v>0</v>
      </c>
      <c r="BH280" s="143">
        <f>IF(N280="sníž. přenesená",J280,0)</f>
        <v>0</v>
      </c>
      <c r="BI280" s="143">
        <f>IF(N280="nulová",J280,0)</f>
        <v>0</v>
      </c>
      <c r="BJ280" s="16" t="s">
        <v>86</v>
      </c>
      <c r="BK280" s="143">
        <f>ROUND(I280*H280,2)</f>
        <v>0</v>
      </c>
      <c r="BL280" s="16" t="s">
        <v>127</v>
      </c>
      <c r="BM280" s="142" t="s">
        <v>839</v>
      </c>
    </row>
    <row r="281" spans="2:65" s="1" customFormat="1" ht="39">
      <c r="B281" s="31"/>
      <c r="D281" s="144" t="s">
        <v>129</v>
      </c>
      <c r="F281" s="145" t="s">
        <v>840</v>
      </c>
      <c r="I281" s="146"/>
      <c r="L281" s="31"/>
      <c r="M281" s="147"/>
      <c r="T281" s="55"/>
      <c r="AT281" s="16" t="s">
        <v>129</v>
      </c>
      <c r="AU281" s="16" t="s">
        <v>88</v>
      </c>
    </row>
    <row r="282" spans="2:65" s="1" customFormat="1" ht="19.5">
      <c r="B282" s="31"/>
      <c r="D282" s="144" t="s">
        <v>131</v>
      </c>
      <c r="F282" s="148" t="s">
        <v>801</v>
      </c>
      <c r="I282" s="146"/>
      <c r="L282" s="31"/>
      <c r="M282" s="147"/>
      <c r="T282" s="55"/>
      <c r="AT282" s="16" t="s">
        <v>131</v>
      </c>
      <c r="AU282" s="16" t="s">
        <v>88</v>
      </c>
    </row>
    <row r="283" spans="2:65" s="12" customFormat="1" ht="11.25">
      <c r="B283" s="159"/>
      <c r="D283" s="144" t="s">
        <v>233</v>
      </c>
      <c r="E283" s="160" t="s">
        <v>1</v>
      </c>
      <c r="F283" s="161" t="s">
        <v>817</v>
      </c>
      <c r="H283" s="162">
        <v>9</v>
      </c>
      <c r="I283" s="163"/>
      <c r="L283" s="159"/>
      <c r="M283" s="164"/>
      <c r="T283" s="165"/>
      <c r="AT283" s="160" t="s">
        <v>233</v>
      </c>
      <c r="AU283" s="160" t="s">
        <v>88</v>
      </c>
      <c r="AV283" s="12" t="s">
        <v>88</v>
      </c>
      <c r="AW283" s="12" t="s">
        <v>32</v>
      </c>
      <c r="AX283" s="12" t="s">
        <v>86</v>
      </c>
      <c r="AY283" s="160" t="s">
        <v>120</v>
      </c>
    </row>
    <row r="284" spans="2:65" s="1" customFormat="1" ht="24.2" customHeight="1">
      <c r="B284" s="31"/>
      <c r="C284" s="131" t="s">
        <v>434</v>
      </c>
      <c r="D284" s="131" t="s">
        <v>122</v>
      </c>
      <c r="E284" s="132" t="s">
        <v>841</v>
      </c>
      <c r="F284" s="133" t="s">
        <v>842</v>
      </c>
      <c r="G284" s="134" t="s">
        <v>125</v>
      </c>
      <c r="H284" s="135">
        <v>4</v>
      </c>
      <c r="I284" s="136"/>
      <c r="J284" s="137">
        <f>ROUND(I284*H284,2)</f>
        <v>0</v>
      </c>
      <c r="K284" s="133" t="s">
        <v>126</v>
      </c>
      <c r="L284" s="31"/>
      <c r="M284" s="138" t="s">
        <v>1</v>
      </c>
      <c r="N284" s="139" t="s">
        <v>43</v>
      </c>
      <c r="P284" s="140">
        <f>O284*H284</f>
        <v>0</v>
      </c>
      <c r="Q284" s="140">
        <v>1.281E-2</v>
      </c>
      <c r="R284" s="140">
        <f>Q284*H284</f>
        <v>5.1240000000000001E-2</v>
      </c>
      <c r="S284" s="140">
        <v>0</v>
      </c>
      <c r="T284" s="141">
        <f>S284*H284</f>
        <v>0</v>
      </c>
      <c r="AR284" s="142" t="s">
        <v>127</v>
      </c>
      <c r="AT284" s="142" t="s">
        <v>122</v>
      </c>
      <c r="AU284" s="142" t="s">
        <v>88</v>
      </c>
      <c r="AY284" s="16" t="s">
        <v>120</v>
      </c>
      <c r="BE284" s="143">
        <f>IF(N284="základní",J284,0)</f>
        <v>0</v>
      </c>
      <c r="BF284" s="143">
        <f>IF(N284="snížená",J284,0)</f>
        <v>0</v>
      </c>
      <c r="BG284" s="143">
        <f>IF(N284="zákl. přenesená",J284,0)</f>
        <v>0</v>
      </c>
      <c r="BH284" s="143">
        <f>IF(N284="sníž. přenesená",J284,0)</f>
        <v>0</v>
      </c>
      <c r="BI284" s="143">
        <f>IF(N284="nulová",J284,0)</f>
        <v>0</v>
      </c>
      <c r="BJ284" s="16" t="s">
        <v>86</v>
      </c>
      <c r="BK284" s="143">
        <f>ROUND(I284*H284,2)</f>
        <v>0</v>
      </c>
      <c r="BL284" s="16" t="s">
        <v>127</v>
      </c>
      <c r="BM284" s="142" t="s">
        <v>843</v>
      </c>
    </row>
    <row r="285" spans="2:65" s="1" customFormat="1" ht="29.25">
      <c r="B285" s="31"/>
      <c r="D285" s="144" t="s">
        <v>129</v>
      </c>
      <c r="F285" s="145" t="s">
        <v>844</v>
      </c>
      <c r="I285" s="146"/>
      <c r="L285" s="31"/>
      <c r="M285" s="147"/>
      <c r="T285" s="55"/>
      <c r="AT285" s="16" t="s">
        <v>129</v>
      </c>
      <c r="AU285" s="16" t="s">
        <v>88</v>
      </c>
    </row>
    <row r="286" spans="2:65" s="1" customFormat="1" ht="19.5">
      <c r="B286" s="31"/>
      <c r="D286" s="144" t="s">
        <v>131</v>
      </c>
      <c r="F286" s="148" t="s">
        <v>845</v>
      </c>
      <c r="I286" s="146"/>
      <c r="L286" s="31"/>
      <c r="M286" s="147"/>
      <c r="T286" s="55"/>
      <c r="AT286" s="16" t="s">
        <v>131</v>
      </c>
      <c r="AU286" s="16" t="s">
        <v>88</v>
      </c>
    </row>
    <row r="287" spans="2:65" s="1" customFormat="1" ht="24.2" customHeight="1">
      <c r="B287" s="31"/>
      <c r="C287" s="131" t="s">
        <v>439</v>
      </c>
      <c r="D287" s="131" t="s">
        <v>122</v>
      </c>
      <c r="E287" s="132" t="s">
        <v>846</v>
      </c>
      <c r="F287" s="133" t="s">
        <v>847</v>
      </c>
      <c r="G287" s="134" t="s">
        <v>125</v>
      </c>
      <c r="H287" s="135">
        <v>7</v>
      </c>
      <c r="I287" s="136"/>
      <c r="J287" s="137">
        <f>ROUND(I287*H287,2)</f>
        <v>0</v>
      </c>
      <c r="K287" s="133" t="s">
        <v>126</v>
      </c>
      <c r="L287" s="31"/>
      <c r="M287" s="138" t="s">
        <v>1</v>
      </c>
      <c r="N287" s="139" t="s">
        <v>43</v>
      </c>
      <c r="P287" s="140">
        <f>O287*H287</f>
        <v>0</v>
      </c>
      <c r="Q287" s="140">
        <v>2.1350000000000001E-2</v>
      </c>
      <c r="R287" s="140">
        <f>Q287*H287</f>
        <v>0.14945</v>
      </c>
      <c r="S287" s="140">
        <v>0</v>
      </c>
      <c r="T287" s="141">
        <f>S287*H287</f>
        <v>0</v>
      </c>
      <c r="AR287" s="142" t="s">
        <v>127</v>
      </c>
      <c r="AT287" s="142" t="s">
        <v>122</v>
      </c>
      <c r="AU287" s="142" t="s">
        <v>88</v>
      </c>
      <c r="AY287" s="16" t="s">
        <v>120</v>
      </c>
      <c r="BE287" s="143">
        <f>IF(N287="základní",J287,0)</f>
        <v>0</v>
      </c>
      <c r="BF287" s="143">
        <f>IF(N287="snížená",J287,0)</f>
        <v>0</v>
      </c>
      <c r="BG287" s="143">
        <f>IF(N287="zákl. přenesená",J287,0)</f>
        <v>0</v>
      </c>
      <c r="BH287" s="143">
        <f>IF(N287="sníž. přenesená",J287,0)</f>
        <v>0</v>
      </c>
      <c r="BI287" s="143">
        <f>IF(N287="nulová",J287,0)</f>
        <v>0</v>
      </c>
      <c r="BJ287" s="16" t="s">
        <v>86</v>
      </c>
      <c r="BK287" s="143">
        <f>ROUND(I287*H287,2)</f>
        <v>0</v>
      </c>
      <c r="BL287" s="16" t="s">
        <v>127</v>
      </c>
      <c r="BM287" s="142" t="s">
        <v>848</v>
      </c>
    </row>
    <row r="288" spans="2:65" s="1" customFormat="1" ht="29.25">
      <c r="B288" s="31"/>
      <c r="D288" s="144" t="s">
        <v>129</v>
      </c>
      <c r="F288" s="145" t="s">
        <v>849</v>
      </c>
      <c r="I288" s="146"/>
      <c r="L288" s="31"/>
      <c r="M288" s="147"/>
      <c r="T288" s="55"/>
      <c r="AT288" s="16" t="s">
        <v>129</v>
      </c>
      <c r="AU288" s="16" t="s">
        <v>88</v>
      </c>
    </row>
    <row r="289" spans="2:65" s="1" customFormat="1" ht="29.25">
      <c r="B289" s="31"/>
      <c r="D289" s="144" t="s">
        <v>131</v>
      </c>
      <c r="F289" s="148" t="s">
        <v>850</v>
      </c>
      <c r="I289" s="146"/>
      <c r="L289" s="31"/>
      <c r="M289" s="147"/>
      <c r="T289" s="55"/>
      <c r="AT289" s="16" t="s">
        <v>131</v>
      </c>
      <c r="AU289" s="16" t="s">
        <v>88</v>
      </c>
    </row>
    <row r="290" spans="2:65" s="1" customFormat="1" ht="24.2" customHeight="1">
      <c r="B290" s="31"/>
      <c r="C290" s="131" t="s">
        <v>444</v>
      </c>
      <c r="D290" s="131" t="s">
        <v>122</v>
      </c>
      <c r="E290" s="132" t="s">
        <v>851</v>
      </c>
      <c r="F290" s="133" t="s">
        <v>852</v>
      </c>
      <c r="G290" s="134" t="s">
        <v>125</v>
      </c>
      <c r="H290" s="135">
        <v>2</v>
      </c>
      <c r="I290" s="136"/>
      <c r="J290" s="137">
        <f>ROUND(I290*H290,2)</f>
        <v>0</v>
      </c>
      <c r="K290" s="133" t="s">
        <v>126</v>
      </c>
      <c r="L290" s="31"/>
      <c r="M290" s="138" t="s">
        <v>1</v>
      </c>
      <c r="N290" s="139" t="s">
        <v>43</v>
      </c>
      <c r="P290" s="140">
        <f>O290*H290</f>
        <v>0</v>
      </c>
      <c r="Q290" s="140">
        <v>2.989E-2</v>
      </c>
      <c r="R290" s="140">
        <f>Q290*H290</f>
        <v>5.978E-2</v>
      </c>
      <c r="S290" s="140">
        <v>0</v>
      </c>
      <c r="T290" s="141">
        <f>S290*H290</f>
        <v>0</v>
      </c>
      <c r="AR290" s="142" t="s">
        <v>127</v>
      </c>
      <c r="AT290" s="142" t="s">
        <v>122</v>
      </c>
      <c r="AU290" s="142" t="s">
        <v>88</v>
      </c>
      <c r="AY290" s="16" t="s">
        <v>120</v>
      </c>
      <c r="BE290" s="143">
        <f>IF(N290="základní",J290,0)</f>
        <v>0</v>
      </c>
      <c r="BF290" s="143">
        <f>IF(N290="snížená",J290,0)</f>
        <v>0</v>
      </c>
      <c r="BG290" s="143">
        <f>IF(N290="zákl. přenesená",J290,0)</f>
        <v>0</v>
      </c>
      <c r="BH290" s="143">
        <f>IF(N290="sníž. přenesená",J290,0)</f>
        <v>0</v>
      </c>
      <c r="BI290" s="143">
        <f>IF(N290="nulová",J290,0)</f>
        <v>0</v>
      </c>
      <c r="BJ290" s="16" t="s">
        <v>86</v>
      </c>
      <c r="BK290" s="143">
        <f>ROUND(I290*H290,2)</f>
        <v>0</v>
      </c>
      <c r="BL290" s="16" t="s">
        <v>127</v>
      </c>
      <c r="BM290" s="142" t="s">
        <v>853</v>
      </c>
    </row>
    <row r="291" spans="2:65" s="1" customFormat="1" ht="29.25">
      <c r="B291" s="31"/>
      <c r="D291" s="144" t="s">
        <v>129</v>
      </c>
      <c r="F291" s="145" t="s">
        <v>854</v>
      </c>
      <c r="I291" s="146"/>
      <c r="L291" s="31"/>
      <c r="M291" s="147"/>
      <c r="T291" s="55"/>
      <c r="AT291" s="16" t="s">
        <v>129</v>
      </c>
      <c r="AU291" s="16" t="s">
        <v>88</v>
      </c>
    </row>
    <row r="292" spans="2:65" s="1" customFormat="1" ht="19.5">
      <c r="B292" s="31"/>
      <c r="D292" s="144" t="s">
        <v>131</v>
      </c>
      <c r="F292" s="148" t="s">
        <v>855</v>
      </c>
      <c r="I292" s="146"/>
      <c r="L292" s="31"/>
      <c r="M292" s="147"/>
      <c r="T292" s="55"/>
      <c r="AT292" s="16" t="s">
        <v>131</v>
      </c>
      <c r="AU292" s="16" t="s">
        <v>88</v>
      </c>
    </row>
    <row r="293" spans="2:65" s="1" customFormat="1" ht="24.2" customHeight="1">
      <c r="B293" s="31"/>
      <c r="C293" s="131" t="s">
        <v>449</v>
      </c>
      <c r="D293" s="131" t="s">
        <v>122</v>
      </c>
      <c r="E293" s="132" t="s">
        <v>856</v>
      </c>
      <c r="F293" s="133" t="s">
        <v>857</v>
      </c>
      <c r="G293" s="134" t="s">
        <v>125</v>
      </c>
      <c r="H293" s="135">
        <v>1</v>
      </c>
      <c r="I293" s="136"/>
      <c r="J293" s="137">
        <f>ROUND(I293*H293,2)</f>
        <v>0</v>
      </c>
      <c r="K293" s="133" t="s">
        <v>126</v>
      </c>
      <c r="L293" s="31"/>
      <c r="M293" s="138" t="s">
        <v>1</v>
      </c>
      <c r="N293" s="139" t="s">
        <v>43</v>
      </c>
      <c r="P293" s="140">
        <f>O293*H293</f>
        <v>0</v>
      </c>
      <c r="Q293" s="140">
        <v>4.6980000000000001E-2</v>
      </c>
      <c r="R293" s="140">
        <f>Q293*H293</f>
        <v>4.6980000000000001E-2</v>
      </c>
      <c r="S293" s="140">
        <v>0</v>
      </c>
      <c r="T293" s="141">
        <f>S293*H293</f>
        <v>0</v>
      </c>
      <c r="AR293" s="142" t="s">
        <v>127</v>
      </c>
      <c r="AT293" s="142" t="s">
        <v>122</v>
      </c>
      <c r="AU293" s="142" t="s">
        <v>88</v>
      </c>
      <c r="AY293" s="16" t="s">
        <v>120</v>
      </c>
      <c r="BE293" s="143">
        <f>IF(N293="základní",J293,0)</f>
        <v>0</v>
      </c>
      <c r="BF293" s="143">
        <f>IF(N293="snížená",J293,0)</f>
        <v>0</v>
      </c>
      <c r="BG293" s="143">
        <f>IF(N293="zákl. přenesená",J293,0)</f>
        <v>0</v>
      </c>
      <c r="BH293" s="143">
        <f>IF(N293="sníž. přenesená",J293,0)</f>
        <v>0</v>
      </c>
      <c r="BI293" s="143">
        <f>IF(N293="nulová",J293,0)</f>
        <v>0</v>
      </c>
      <c r="BJ293" s="16" t="s">
        <v>86</v>
      </c>
      <c r="BK293" s="143">
        <f>ROUND(I293*H293,2)</f>
        <v>0</v>
      </c>
      <c r="BL293" s="16" t="s">
        <v>127</v>
      </c>
      <c r="BM293" s="142" t="s">
        <v>858</v>
      </c>
    </row>
    <row r="294" spans="2:65" s="1" customFormat="1" ht="29.25">
      <c r="B294" s="31"/>
      <c r="D294" s="144" t="s">
        <v>129</v>
      </c>
      <c r="F294" s="145" t="s">
        <v>859</v>
      </c>
      <c r="I294" s="146"/>
      <c r="L294" s="31"/>
      <c r="M294" s="147"/>
      <c r="T294" s="55"/>
      <c r="AT294" s="16" t="s">
        <v>129</v>
      </c>
      <c r="AU294" s="16" t="s">
        <v>88</v>
      </c>
    </row>
    <row r="295" spans="2:65" s="1" customFormat="1" ht="19.5">
      <c r="B295" s="31"/>
      <c r="D295" s="144" t="s">
        <v>131</v>
      </c>
      <c r="F295" s="148" t="s">
        <v>860</v>
      </c>
      <c r="I295" s="146"/>
      <c r="L295" s="31"/>
      <c r="M295" s="147"/>
      <c r="T295" s="55"/>
      <c r="AT295" s="16" t="s">
        <v>131</v>
      </c>
      <c r="AU295" s="16" t="s">
        <v>88</v>
      </c>
    </row>
    <row r="296" spans="2:65" s="1" customFormat="1" ht="24.2" customHeight="1">
      <c r="B296" s="31"/>
      <c r="C296" s="131" t="s">
        <v>454</v>
      </c>
      <c r="D296" s="131" t="s">
        <v>122</v>
      </c>
      <c r="E296" s="132" t="s">
        <v>861</v>
      </c>
      <c r="F296" s="133" t="s">
        <v>862</v>
      </c>
      <c r="G296" s="134" t="s">
        <v>125</v>
      </c>
      <c r="H296" s="135">
        <v>1</v>
      </c>
      <c r="I296" s="136"/>
      <c r="J296" s="137">
        <f>ROUND(I296*H296,2)</f>
        <v>0</v>
      </c>
      <c r="K296" s="133" t="s">
        <v>126</v>
      </c>
      <c r="L296" s="31"/>
      <c r="M296" s="138" t="s">
        <v>1</v>
      </c>
      <c r="N296" s="139" t="s">
        <v>43</v>
      </c>
      <c r="P296" s="140">
        <f>O296*H296</f>
        <v>0</v>
      </c>
      <c r="Q296" s="140">
        <v>5.978E-2</v>
      </c>
      <c r="R296" s="140">
        <f>Q296*H296</f>
        <v>5.978E-2</v>
      </c>
      <c r="S296" s="140">
        <v>0</v>
      </c>
      <c r="T296" s="141">
        <f>S296*H296</f>
        <v>0</v>
      </c>
      <c r="AR296" s="142" t="s">
        <v>127</v>
      </c>
      <c r="AT296" s="142" t="s">
        <v>122</v>
      </c>
      <c r="AU296" s="142" t="s">
        <v>88</v>
      </c>
      <c r="AY296" s="16" t="s">
        <v>120</v>
      </c>
      <c r="BE296" s="143">
        <f>IF(N296="základní",J296,0)</f>
        <v>0</v>
      </c>
      <c r="BF296" s="143">
        <f>IF(N296="snížená",J296,0)</f>
        <v>0</v>
      </c>
      <c r="BG296" s="143">
        <f>IF(N296="zákl. přenesená",J296,0)</f>
        <v>0</v>
      </c>
      <c r="BH296" s="143">
        <f>IF(N296="sníž. přenesená",J296,0)</f>
        <v>0</v>
      </c>
      <c r="BI296" s="143">
        <f>IF(N296="nulová",J296,0)</f>
        <v>0</v>
      </c>
      <c r="BJ296" s="16" t="s">
        <v>86</v>
      </c>
      <c r="BK296" s="143">
        <f>ROUND(I296*H296,2)</f>
        <v>0</v>
      </c>
      <c r="BL296" s="16" t="s">
        <v>127</v>
      </c>
      <c r="BM296" s="142" t="s">
        <v>863</v>
      </c>
    </row>
    <row r="297" spans="2:65" s="1" customFormat="1" ht="29.25">
      <c r="B297" s="31"/>
      <c r="D297" s="144" t="s">
        <v>129</v>
      </c>
      <c r="F297" s="145" t="s">
        <v>864</v>
      </c>
      <c r="I297" s="146"/>
      <c r="L297" s="31"/>
      <c r="M297" s="147"/>
      <c r="T297" s="55"/>
      <c r="AT297" s="16" t="s">
        <v>129</v>
      </c>
      <c r="AU297" s="16" t="s">
        <v>88</v>
      </c>
    </row>
    <row r="298" spans="2:65" s="1" customFormat="1" ht="19.5">
      <c r="B298" s="31"/>
      <c r="D298" s="144" t="s">
        <v>131</v>
      </c>
      <c r="F298" s="148" t="s">
        <v>865</v>
      </c>
      <c r="I298" s="146"/>
      <c r="L298" s="31"/>
      <c r="M298" s="147"/>
      <c r="T298" s="55"/>
      <c r="AT298" s="16" t="s">
        <v>131</v>
      </c>
      <c r="AU298" s="16" t="s">
        <v>88</v>
      </c>
    </row>
    <row r="299" spans="2:65" s="11" customFormat="1" ht="22.9" customHeight="1">
      <c r="B299" s="119"/>
      <c r="D299" s="120" t="s">
        <v>77</v>
      </c>
      <c r="E299" s="129" t="s">
        <v>574</v>
      </c>
      <c r="F299" s="129" t="s">
        <v>575</v>
      </c>
      <c r="I299" s="122"/>
      <c r="J299" s="130">
        <f>BK299</f>
        <v>0</v>
      </c>
      <c r="L299" s="119"/>
      <c r="M299" s="124"/>
      <c r="P299" s="125">
        <f>SUM(P300:P301)</f>
        <v>0</v>
      </c>
      <c r="R299" s="125">
        <f>SUM(R300:R301)</f>
        <v>0</v>
      </c>
      <c r="T299" s="126">
        <f>SUM(T300:T301)</f>
        <v>0</v>
      </c>
      <c r="AR299" s="120" t="s">
        <v>86</v>
      </c>
      <c r="AT299" s="127" t="s">
        <v>77</v>
      </c>
      <c r="AU299" s="127" t="s">
        <v>86</v>
      </c>
      <c r="AY299" s="120" t="s">
        <v>120</v>
      </c>
      <c r="BK299" s="128">
        <f>SUM(BK300:BK301)</f>
        <v>0</v>
      </c>
    </row>
    <row r="300" spans="2:65" s="1" customFormat="1" ht="24.2" customHeight="1">
      <c r="B300" s="31"/>
      <c r="C300" s="131" t="s">
        <v>458</v>
      </c>
      <c r="D300" s="131" t="s">
        <v>122</v>
      </c>
      <c r="E300" s="132" t="s">
        <v>577</v>
      </c>
      <c r="F300" s="133" t="s">
        <v>578</v>
      </c>
      <c r="G300" s="134" t="s">
        <v>477</v>
      </c>
      <c r="H300" s="135">
        <v>0.36699999999999999</v>
      </c>
      <c r="I300" s="136"/>
      <c r="J300" s="137">
        <f>ROUND(I300*H300,2)</f>
        <v>0</v>
      </c>
      <c r="K300" s="133" t="s">
        <v>126</v>
      </c>
      <c r="L300" s="31"/>
      <c r="M300" s="138" t="s">
        <v>1</v>
      </c>
      <c r="N300" s="139" t="s">
        <v>43</v>
      </c>
      <c r="P300" s="140">
        <f>O300*H300</f>
        <v>0</v>
      </c>
      <c r="Q300" s="140">
        <v>0</v>
      </c>
      <c r="R300" s="140">
        <f>Q300*H300</f>
        <v>0</v>
      </c>
      <c r="S300" s="140">
        <v>0</v>
      </c>
      <c r="T300" s="141">
        <f>S300*H300</f>
        <v>0</v>
      </c>
      <c r="AR300" s="142" t="s">
        <v>127</v>
      </c>
      <c r="AT300" s="142" t="s">
        <v>122</v>
      </c>
      <c r="AU300" s="142" t="s">
        <v>88</v>
      </c>
      <c r="AY300" s="16" t="s">
        <v>120</v>
      </c>
      <c r="BE300" s="143">
        <f>IF(N300="základní",J300,0)</f>
        <v>0</v>
      </c>
      <c r="BF300" s="143">
        <f>IF(N300="snížená",J300,0)</f>
        <v>0</v>
      </c>
      <c r="BG300" s="143">
        <f>IF(N300="zákl. přenesená",J300,0)</f>
        <v>0</v>
      </c>
      <c r="BH300" s="143">
        <f>IF(N300="sníž. přenesená",J300,0)</f>
        <v>0</v>
      </c>
      <c r="BI300" s="143">
        <f>IF(N300="nulová",J300,0)</f>
        <v>0</v>
      </c>
      <c r="BJ300" s="16" t="s">
        <v>86</v>
      </c>
      <c r="BK300" s="143">
        <f>ROUND(I300*H300,2)</f>
        <v>0</v>
      </c>
      <c r="BL300" s="16" t="s">
        <v>127</v>
      </c>
      <c r="BM300" s="142" t="s">
        <v>866</v>
      </c>
    </row>
    <row r="301" spans="2:65" s="1" customFormat="1" ht="19.5">
      <c r="B301" s="31"/>
      <c r="D301" s="144" t="s">
        <v>129</v>
      </c>
      <c r="F301" s="145" t="s">
        <v>867</v>
      </c>
      <c r="I301" s="146"/>
      <c r="L301" s="31"/>
      <c r="M301" s="179"/>
      <c r="N301" s="180"/>
      <c r="O301" s="180"/>
      <c r="P301" s="180"/>
      <c r="Q301" s="180"/>
      <c r="R301" s="180"/>
      <c r="S301" s="180"/>
      <c r="T301" s="181"/>
      <c r="AT301" s="16" t="s">
        <v>129</v>
      </c>
      <c r="AU301" s="16" t="s">
        <v>88</v>
      </c>
    </row>
    <row r="302" spans="2:65" s="1" customFormat="1" ht="6.95" customHeight="1">
      <c r="B302" s="43"/>
      <c r="C302" s="44"/>
      <c r="D302" s="44"/>
      <c r="E302" s="44"/>
      <c r="F302" s="44"/>
      <c r="G302" s="44"/>
      <c r="H302" s="44"/>
      <c r="I302" s="44"/>
      <c r="J302" s="44"/>
      <c r="K302" s="44"/>
      <c r="L302" s="31"/>
    </row>
  </sheetData>
  <sheetProtection algorithmName="SHA-512" hashValue="QohCyHiAdA7IM61ljPMm1eN8viB83eNuzVYmRF4oz2sUd00mjlwO/Dru5Ll8uGGQR4zK1yjnFKs1tC7L1+jCwA==" saltValue="0pwQWW+8ob996c2No27QbDDOyIv4VF9Ldh0PKrpkRaYD9swM6oiBgDI+2RHd+4cQF0Dq3dDusQQV14Ah+Z4/ug==" spinCount="100000" sheet="1" objects="1" scenarios="1" formatColumns="0" formatRows="0" autoFilter="0"/>
  <autoFilter ref="C118:K301" xr:uid="{00000000-0009-0000-0000-000002000000}"/>
  <mergeCells count="9">
    <mergeCell ref="E87:H87"/>
    <mergeCell ref="E109:H109"/>
    <mergeCell ref="E111:H111"/>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6</vt:i4>
      </vt:variant>
    </vt:vector>
  </HeadingPairs>
  <TitlesOfParts>
    <vt:vector size="9" baseType="lpstr">
      <vt:lpstr>Rekapitulace stavby</vt:lpstr>
      <vt:lpstr>IO 800-2-soupis prací-Sadov...</vt:lpstr>
      <vt:lpstr>IO 800-1-soupis prací-Kácen...</vt:lpstr>
      <vt:lpstr>'IO 800-1-soupis prací-Kácen...'!Názvy_tisku</vt:lpstr>
      <vt:lpstr>'IO 800-2-soupis prací-Sadov...'!Názvy_tisku</vt:lpstr>
      <vt:lpstr>'Rekapitulace stavby'!Názvy_tisku</vt:lpstr>
      <vt:lpstr>'IO 800-1-soupis prací-Kácen...'!Oblast_tisku</vt:lpstr>
      <vt:lpstr>'IO 800-2-soupis prací-Sadov...'!Oblast_tisku</vt:lpstr>
      <vt:lpstr>'Rekapitulace stavby'!Oblast_tisku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CLT01\Jana Janíková</dc:creator>
  <cp:lastModifiedBy>Michal Moravec │ A99</cp:lastModifiedBy>
  <dcterms:created xsi:type="dcterms:W3CDTF">2024-11-22T16:24:37Z</dcterms:created>
  <dcterms:modified xsi:type="dcterms:W3CDTF">2025-07-18T08:25:16Z</dcterms:modified>
</cp:coreProperties>
</file>